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defaultThemeVersion="124226"/>
  <mc:AlternateContent xmlns:mc="http://schemas.openxmlformats.org/markup-compatibility/2006">
    <mc:Choice Requires="x15">
      <x15ac:absPath xmlns:x15ac="http://schemas.microsoft.com/office/spreadsheetml/2010/11/ac" url="G:\Development Division\Awards Mgmt\1-SRDP\Implementation Forms\Updated SRDP Imp Forms-Brenda\WEB FORMS SRDP IMPLEMENTATION\"/>
    </mc:Choice>
  </mc:AlternateContent>
  <xr:revisionPtr revIDLastSave="0" documentId="13_ncr:1_{11F37455-A737-4570-A81A-767DDEFF418E}" xr6:coauthVersionLast="36" xr6:coauthVersionMax="47" xr10:uidLastSave="{00000000-0000-0000-0000-000000000000}"/>
  <workbookProtection workbookAlgorithmName="SHA-512" workbookHashValue="P/P3FGGwmviB/x4QCfzQBdfS7ZDoJEYHcUN5cRYnUzp4A664tJhouJU7QxcnLnkM4c6mxOlQKouvcP+zQm03Iw==" workbookSaltValue="N3PIG99Z64ZwbuL2tTqaCw==" workbookSpinCount="100000" lockStructure="1"/>
  <bookViews>
    <workbookView xWindow="0" yWindow="0" windowWidth="23040" windowHeight="9210" xr2:uid="{14474865-9324-4DBA-A047-BA092E775CEC}"/>
  </bookViews>
  <sheets>
    <sheet name="Introduction" sheetId="18" r:id="rId1"/>
    <sheet name="1) Budget Data" sheetId="11" r:id="rId2"/>
    <sheet name="2) 15-C-Budget Summary" sheetId="3" r:id="rId3"/>
    <sheet name="3) Draw Data" sheetId="6" r:id="rId4"/>
    <sheet name="4) 15-B-Draw Summary" sheetId="1" r:id="rId5"/>
    <sheet name="5) 15-A Draw Request Form" sheetId="12" r:id="rId6"/>
    <sheet name="6) Invoice Check" sheetId="17" state="hidden" r:id="rId7"/>
    <sheet name="Tables" sheetId="8" state="hidden" r:id="rId8"/>
    <sheet name="Blank Sheet" sheetId="15" state="hidden" r:id="rId9"/>
  </sheets>
  <definedNames>
    <definedName name="_xlnm._FilterDatabase" localSheetId="1" hidden="1">'1) Budget Data'!$A$1:$I$450</definedName>
    <definedName name="_xlnm._FilterDatabase" localSheetId="3" hidden="1">'3) Draw Data'!$A$1:$I$341</definedName>
    <definedName name="CONSTRUCTION">Tables!$C$2:$C$7</definedName>
    <definedName name="DEVELOPMENT_RESERVES">Tables!$H$2:$H$6</definedName>
    <definedName name="FINANCING_FEES_AND_EXPENSES">Tables!$F$2:$F$4</definedName>
    <definedName name="INTERIM_COSTS">Tables!$E$2:$E$6</definedName>
    <definedName name="_xlnm.Print_Area" localSheetId="2">'2) 15-C-Budget Summary'!$A$1:$Q$59</definedName>
    <definedName name="_xlnm.Print_Area" localSheetId="4">'4) 15-B-Draw Summary'!$A$1:$W$53</definedName>
    <definedName name="_xlnm.Print_Area" localSheetId="5">'5) 15-A Draw Request Form'!$A$1:$I$40</definedName>
    <definedName name="_xlnm.Print_Area" localSheetId="0">Introduction!$A$1:$S$41</definedName>
    <definedName name="_xlnm.Print_Titles" localSheetId="4">'4) 15-B-Draw Summary'!$A:$B,'4) 15-B-Draw Summary'!$1:$3</definedName>
    <definedName name="PROFESSIONAL_FEES">Tables!$D$2:$D$8</definedName>
    <definedName name="PROPERTY_ACQUISITION">Tables!$A$2</definedName>
    <definedName name="Sections">Tables!$A$1:$H$1</definedName>
    <definedName name="SITE_IMPROVEMENTS">Tables!$B$2:$B$4</definedName>
    <definedName name="SOFT_COSTS">Tables!$G$2:$G$8</definedName>
  </definedNames>
  <calcPr calcId="191029"/>
</workbook>
</file>

<file path=xl/calcChain.xml><?xml version="1.0" encoding="utf-8"?>
<calcChain xmlns="http://schemas.openxmlformats.org/spreadsheetml/2006/main">
  <c r="L53" i="1" l="1"/>
  <c r="V47" i="1"/>
  <c r="U47" i="1"/>
  <c r="T47" i="1"/>
  <c r="S47" i="1"/>
  <c r="R47" i="1"/>
  <c r="Q47" i="1"/>
  <c r="P47" i="1"/>
  <c r="O47" i="1"/>
  <c r="N47" i="1"/>
  <c r="L47" i="1"/>
  <c r="K47" i="1"/>
  <c r="J47" i="1"/>
  <c r="I47" i="1"/>
  <c r="H47" i="1"/>
  <c r="G47" i="1"/>
  <c r="F47" i="1"/>
  <c r="E47" i="1"/>
  <c r="D47" i="1"/>
  <c r="C47" i="1"/>
  <c r="V30" i="1" l="1"/>
  <c r="U30" i="1"/>
  <c r="T30" i="1"/>
  <c r="S30" i="1"/>
  <c r="R30" i="1"/>
  <c r="Q30" i="1"/>
  <c r="P30" i="1"/>
  <c r="O30" i="1"/>
  <c r="N30" i="1"/>
  <c r="L30" i="1"/>
  <c r="K30" i="1"/>
  <c r="J30" i="1"/>
  <c r="I30" i="1"/>
  <c r="H30" i="1"/>
  <c r="G30" i="1"/>
  <c r="F30" i="1"/>
  <c r="E30" i="1"/>
  <c r="D30" i="1"/>
  <c r="C30" i="1"/>
  <c r="J35" i="3"/>
  <c r="I35" i="3"/>
  <c r="K35" i="3" s="1"/>
  <c r="F1" i="12" l="1"/>
  <c r="B4" i="12"/>
  <c r="V39" i="1" l="1"/>
  <c r="U39" i="1"/>
  <c r="T39" i="1"/>
  <c r="S39" i="1"/>
  <c r="R39" i="1"/>
  <c r="Q39" i="1"/>
  <c r="P39" i="1"/>
  <c r="O39" i="1"/>
  <c r="N39" i="1"/>
  <c r="V38" i="1"/>
  <c r="U38" i="1"/>
  <c r="T38" i="1"/>
  <c r="S38" i="1"/>
  <c r="R38" i="1"/>
  <c r="Q38" i="1"/>
  <c r="P38" i="1"/>
  <c r="O38" i="1"/>
  <c r="N38" i="1"/>
  <c r="L39" i="1"/>
  <c r="K39" i="1"/>
  <c r="J39" i="1"/>
  <c r="I39" i="1"/>
  <c r="H39" i="1"/>
  <c r="G39" i="1"/>
  <c r="F39" i="1"/>
  <c r="E39" i="1"/>
  <c r="D39" i="1"/>
  <c r="C39" i="1"/>
  <c r="L38" i="1"/>
  <c r="K38" i="1"/>
  <c r="J38" i="1"/>
  <c r="I38" i="1"/>
  <c r="H38" i="1"/>
  <c r="G38" i="1"/>
  <c r="F38" i="1"/>
  <c r="E38" i="1"/>
  <c r="D38" i="1"/>
  <c r="C38" i="1"/>
  <c r="J44" i="3"/>
  <c r="I44" i="3"/>
  <c r="J43" i="3"/>
  <c r="I43" i="3"/>
  <c r="J45" i="3"/>
  <c r="I45" i="3"/>
  <c r="J36" i="3"/>
  <c r="I36" i="3"/>
  <c r="J34" i="3"/>
  <c r="I34" i="3"/>
  <c r="J30" i="3"/>
  <c r="I30" i="3"/>
  <c r="J28" i="3"/>
  <c r="I28" i="3"/>
  <c r="J27" i="3"/>
  <c r="I27" i="3"/>
  <c r="J26" i="3"/>
  <c r="I26" i="3"/>
  <c r="J25" i="3"/>
  <c r="I25" i="3"/>
  <c r="K44" i="3" l="1"/>
  <c r="K43" i="3"/>
  <c r="V10" i="1"/>
  <c r="U10" i="1"/>
  <c r="T10" i="1"/>
  <c r="S10" i="1"/>
  <c r="R10" i="1"/>
  <c r="Q10" i="1"/>
  <c r="P10" i="1"/>
  <c r="O10" i="1"/>
  <c r="N10" i="1"/>
  <c r="Q25" i="1"/>
  <c r="P25" i="1"/>
  <c r="O25" i="1"/>
  <c r="N25" i="1"/>
  <c r="C42" i="1"/>
  <c r="C43" i="1" l="1"/>
  <c r="L31" i="1"/>
  <c r="K31" i="1"/>
  <c r="J31" i="1"/>
  <c r="I31" i="1"/>
  <c r="H31" i="1"/>
  <c r="G31" i="1"/>
  <c r="F31" i="1"/>
  <c r="E31" i="1"/>
  <c r="D31" i="1"/>
  <c r="L25" i="1"/>
  <c r="K25" i="1"/>
  <c r="J25" i="1"/>
  <c r="I25" i="1"/>
  <c r="H25" i="1"/>
  <c r="G25" i="1"/>
  <c r="F25" i="1"/>
  <c r="E25" i="1"/>
  <c r="D25" i="1"/>
  <c r="C25" i="1"/>
  <c r="L17" i="1"/>
  <c r="K17" i="1"/>
  <c r="J17" i="1"/>
  <c r="I17" i="1"/>
  <c r="H17" i="1"/>
  <c r="G17" i="1"/>
  <c r="F17" i="1"/>
  <c r="E17" i="1"/>
  <c r="D17" i="1"/>
  <c r="C17" i="1"/>
  <c r="D21" i="3"/>
  <c r="M15" i="3"/>
  <c r="L15" i="3"/>
  <c r="J15" i="3"/>
  <c r="I15" i="3"/>
  <c r="G15" i="3"/>
  <c r="F15" i="3"/>
  <c r="D15" i="3"/>
  <c r="C15" i="3"/>
  <c r="M21" i="3"/>
  <c r="M22" i="3"/>
  <c r="M36" i="3"/>
  <c r="L36" i="3"/>
  <c r="M40" i="3"/>
  <c r="L40" i="3"/>
  <c r="G40" i="3"/>
  <c r="F40" i="3"/>
  <c r="D40" i="3"/>
  <c r="C40" i="3"/>
  <c r="M48" i="3"/>
  <c r="L48" i="3"/>
  <c r="G48" i="3"/>
  <c r="F48" i="3"/>
  <c r="M47" i="3"/>
  <c r="L47" i="3"/>
  <c r="G47" i="3"/>
  <c r="F47" i="3"/>
  <c r="M30" i="3"/>
  <c r="L30" i="3"/>
  <c r="G30" i="3"/>
  <c r="F30" i="3"/>
  <c r="D30" i="3"/>
  <c r="C30" i="3"/>
  <c r="L22" i="3"/>
  <c r="J22" i="3"/>
  <c r="I22" i="3"/>
  <c r="G22" i="3"/>
  <c r="F22" i="3"/>
  <c r="D22" i="3"/>
  <c r="C22" i="3"/>
  <c r="G36" i="3"/>
  <c r="F36" i="3"/>
  <c r="D36" i="3"/>
  <c r="C36" i="3"/>
  <c r="D48" i="3"/>
  <c r="C48" i="3"/>
  <c r="D47" i="3"/>
  <c r="C47" i="3"/>
  <c r="L40" i="1"/>
  <c r="K40" i="1"/>
  <c r="J40" i="1"/>
  <c r="I40" i="1"/>
  <c r="H40" i="1"/>
  <c r="G40" i="1"/>
  <c r="F40" i="1"/>
  <c r="E40" i="1"/>
  <c r="D40" i="1"/>
  <c r="C6" i="12" l="1"/>
  <c r="V19" i="1" l="1"/>
  <c r="U19" i="1"/>
  <c r="T19" i="1"/>
  <c r="S19" i="1"/>
  <c r="R19" i="1"/>
  <c r="Q19" i="1"/>
  <c r="P19" i="1"/>
  <c r="O19" i="1"/>
  <c r="N19" i="1"/>
  <c r="V35" i="1"/>
  <c r="U35" i="1"/>
  <c r="T35" i="1"/>
  <c r="S35" i="1"/>
  <c r="R35" i="1"/>
  <c r="Q35" i="1"/>
  <c r="P35" i="1"/>
  <c r="O35" i="1"/>
  <c r="N35" i="1"/>
  <c r="V42" i="1"/>
  <c r="U42" i="1"/>
  <c r="T42" i="1"/>
  <c r="S42" i="1"/>
  <c r="R42" i="1"/>
  <c r="Q42" i="1"/>
  <c r="P42" i="1"/>
  <c r="O42" i="1"/>
  <c r="N42" i="1"/>
  <c r="V43" i="1"/>
  <c r="U43" i="1"/>
  <c r="T43" i="1"/>
  <c r="S43" i="1"/>
  <c r="R43" i="1"/>
  <c r="Q43" i="1"/>
  <c r="P43" i="1"/>
  <c r="O43" i="1"/>
  <c r="N43" i="1"/>
  <c r="V49" i="1"/>
  <c r="U49" i="1"/>
  <c r="T49" i="1"/>
  <c r="S49" i="1"/>
  <c r="R49" i="1"/>
  <c r="Q49" i="1"/>
  <c r="P49" i="1"/>
  <c r="O49" i="1"/>
  <c r="N49" i="1"/>
  <c r="V40" i="1"/>
  <c r="U40" i="1"/>
  <c r="T40" i="1"/>
  <c r="S40" i="1"/>
  <c r="R40" i="1"/>
  <c r="Q40" i="1"/>
  <c r="P40" i="1"/>
  <c r="O40" i="1"/>
  <c r="N40" i="1"/>
  <c r="V31" i="1"/>
  <c r="U31" i="1"/>
  <c r="T31" i="1"/>
  <c r="S31" i="1"/>
  <c r="R31" i="1"/>
  <c r="Q31" i="1"/>
  <c r="P31" i="1"/>
  <c r="O31" i="1"/>
  <c r="N31" i="1"/>
  <c r="V29" i="1"/>
  <c r="U29" i="1"/>
  <c r="T29" i="1"/>
  <c r="S29" i="1"/>
  <c r="R29" i="1"/>
  <c r="Q29" i="1"/>
  <c r="P29" i="1"/>
  <c r="O29" i="1"/>
  <c r="N29" i="1"/>
  <c r="V23" i="1"/>
  <c r="U23" i="1"/>
  <c r="T23" i="1"/>
  <c r="S23" i="1"/>
  <c r="R23" i="1"/>
  <c r="Q23" i="1"/>
  <c r="P23" i="1"/>
  <c r="O23" i="1"/>
  <c r="N23" i="1"/>
  <c r="V22" i="1"/>
  <c r="U22" i="1"/>
  <c r="T22" i="1"/>
  <c r="S22" i="1"/>
  <c r="R22" i="1"/>
  <c r="Q22" i="1"/>
  <c r="P22" i="1"/>
  <c r="O22" i="1"/>
  <c r="N22" i="1"/>
  <c r="V21" i="1"/>
  <c r="U21" i="1"/>
  <c r="T21" i="1"/>
  <c r="S21" i="1"/>
  <c r="R21" i="1"/>
  <c r="Q21" i="1"/>
  <c r="P21" i="1"/>
  <c r="O21" i="1"/>
  <c r="N21" i="1"/>
  <c r="V20" i="1"/>
  <c r="U20" i="1"/>
  <c r="T20" i="1"/>
  <c r="S20" i="1"/>
  <c r="R20" i="1"/>
  <c r="Q20" i="1"/>
  <c r="P20" i="1"/>
  <c r="O20" i="1"/>
  <c r="N20" i="1"/>
  <c r="V17" i="1"/>
  <c r="U17" i="1"/>
  <c r="T17" i="1"/>
  <c r="S17" i="1"/>
  <c r="R17" i="1"/>
  <c r="Q17" i="1"/>
  <c r="P17" i="1"/>
  <c r="O17" i="1"/>
  <c r="N17" i="1"/>
  <c r="V16" i="1"/>
  <c r="U16" i="1"/>
  <c r="T16" i="1"/>
  <c r="S16" i="1"/>
  <c r="R16" i="1"/>
  <c r="Q16" i="1"/>
  <c r="P16" i="1"/>
  <c r="O16" i="1"/>
  <c r="N16" i="1"/>
  <c r="V15" i="1"/>
  <c r="U15" i="1"/>
  <c r="T15" i="1"/>
  <c r="S15" i="1"/>
  <c r="R15" i="1"/>
  <c r="Q15" i="1"/>
  <c r="P15" i="1"/>
  <c r="O15" i="1"/>
  <c r="N15" i="1"/>
  <c r="V14" i="1"/>
  <c r="U14" i="1"/>
  <c r="T14" i="1"/>
  <c r="S14" i="1"/>
  <c r="R14" i="1"/>
  <c r="Q14" i="1"/>
  <c r="P14" i="1"/>
  <c r="O14" i="1"/>
  <c r="N14" i="1"/>
  <c r="V13" i="1"/>
  <c r="U13" i="1"/>
  <c r="T13" i="1"/>
  <c r="S13" i="1"/>
  <c r="R13" i="1"/>
  <c r="Q13" i="1"/>
  <c r="P13" i="1"/>
  <c r="O13" i="1"/>
  <c r="N13" i="1"/>
  <c r="V53" i="1" l="1"/>
  <c r="L35" i="1"/>
  <c r="K35" i="1"/>
  <c r="J35" i="1"/>
  <c r="I35" i="1"/>
  <c r="H35" i="1"/>
  <c r="G35" i="1"/>
  <c r="F35" i="1"/>
  <c r="E35" i="1"/>
  <c r="D35" i="1"/>
  <c r="L43" i="1"/>
  <c r="K43" i="1"/>
  <c r="J43" i="1"/>
  <c r="I43" i="1"/>
  <c r="H43" i="1"/>
  <c r="G43" i="1"/>
  <c r="F43" i="1"/>
  <c r="E43" i="1"/>
  <c r="D43" i="1"/>
  <c r="L42" i="1"/>
  <c r="K42" i="1"/>
  <c r="J42" i="1"/>
  <c r="I42" i="1"/>
  <c r="H42" i="1"/>
  <c r="G42" i="1"/>
  <c r="F42" i="1"/>
  <c r="E42" i="1"/>
  <c r="D42" i="1"/>
  <c r="J16" i="1" l="1"/>
  <c r="I16" i="1"/>
  <c r="H16" i="1"/>
  <c r="G16" i="1"/>
  <c r="E16" i="1"/>
  <c r="D16" i="1"/>
  <c r="C16" i="1"/>
  <c r="L21" i="3"/>
  <c r="C21" i="3"/>
  <c r="G21" i="3"/>
  <c r="F21" i="3"/>
  <c r="L49" i="1" l="1"/>
  <c r="K49" i="1"/>
  <c r="J49" i="1"/>
  <c r="I49" i="1"/>
  <c r="H49" i="1"/>
  <c r="G49" i="1"/>
  <c r="F49" i="1"/>
  <c r="E49" i="1"/>
  <c r="D49" i="1"/>
  <c r="L29" i="1" l="1"/>
  <c r="K29" i="1"/>
  <c r="J29" i="1"/>
  <c r="I29" i="1"/>
  <c r="H29" i="1"/>
  <c r="G29" i="1"/>
  <c r="F29" i="1"/>
  <c r="E29" i="1"/>
  <c r="D29" i="1"/>
  <c r="L23" i="1"/>
  <c r="K23" i="1"/>
  <c r="J23" i="1"/>
  <c r="I23" i="1"/>
  <c r="H23" i="1"/>
  <c r="G23" i="1"/>
  <c r="F23" i="1"/>
  <c r="E23" i="1"/>
  <c r="D23" i="1"/>
  <c r="L22" i="1"/>
  <c r="K22" i="1"/>
  <c r="J22" i="1"/>
  <c r="I22" i="1"/>
  <c r="H22" i="1"/>
  <c r="G22" i="1"/>
  <c r="F22" i="1"/>
  <c r="E22" i="1"/>
  <c r="D22" i="1"/>
  <c r="L21" i="1"/>
  <c r="K21" i="1"/>
  <c r="J21" i="1"/>
  <c r="I21" i="1"/>
  <c r="H21" i="1"/>
  <c r="G21" i="1"/>
  <c r="F21" i="1"/>
  <c r="E21" i="1"/>
  <c r="D21" i="1"/>
  <c r="L20" i="1"/>
  <c r="K20" i="1"/>
  <c r="J20" i="1"/>
  <c r="I20" i="1"/>
  <c r="H20" i="1"/>
  <c r="G20" i="1"/>
  <c r="F20" i="1"/>
  <c r="E20" i="1"/>
  <c r="D20" i="1"/>
  <c r="L15" i="1"/>
  <c r="K15" i="1"/>
  <c r="J15" i="1"/>
  <c r="I15" i="1"/>
  <c r="H15" i="1"/>
  <c r="G15" i="1"/>
  <c r="F15" i="1"/>
  <c r="E15" i="1"/>
  <c r="D15" i="1"/>
  <c r="J13" i="1"/>
  <c r="L10" i="1"/>
  <c r="K10" i="1"/>
  <c r="J10" i="1"/>
  <c r="I10" i="1"/>
  <c r="H10" i="1"/>
  <c r="G10" i="1"/>
  <c r="F10" i="1"/>
  <c r="E10" i="1"/>
  <c r="D10" i="1"/>
  <c r="C10" i="1"/>
  <c r="C15" i="1"/>
  <c r="C14" i="1"/>
  <c r="C13" i="1"/>
  <c r="U2" i="1"/>
  <c r="L16" i="1"/>
  <c r="L14" i="1"/>
  <c r="L13" i="1"/>
  <c r="K16" i="1"/>
  <c r="K14" i="1"/>
  <c r="K13" i="1"/>
  <c r="J14" i="1"/>
  <c r="I14" i="1"/>
  <c r="I13" i="1"/>
  <c r="H14" i="1"/>
  <c r="H13" i="1"/>
  <c r="G14" i="1"/>
  <c r="G13" i="1"/>
  <c r="F16" i="1"/>
  <c r="F14" i="1"/>
  <c r="F13" i="1"/>
  <c r="E14" i="1"/>
  <c r="E13" i="1"/>
  <c r="D14" i="1"/>
  <c r="D13" i="1"/>
  <c r="F28" i="3"/>
  <c r="M10" i="1" l="1"/>
  <c r="E4" i="12" l="1"/>
  <c r="A3" i="12" s="1"/>
  <c r="C2" i="1"/>
  <c r="P3" i="1"/>
  <c r="P2" i="1"/>
  <c r="Q1" i="1"/>
  <c r="V46" i="1"/>
  <c r="U46" i="1"/>
  <c r="T46" i="1"/>
  <c r="S46" i="1"/>
  <c r="R46" i="1"/>
  <c r="Q46" i="1"/>
  <c r="P46" i="1"/>
  <c r="O46" i="1"/>
  <c r="N46" i="1"/>
  <c r="V45" i="1"/>
  <c r="U45" i="1"/>
  <c r="T45" i="1"/>
  <c r="S45" i="1"/>
  <c r="R45" i="1"/>
  <c r="Q45" i="1"/>
  <c r="P45" i="1"/>
  <c r="O45" i="1"/>
  <c r="N45" i="1"/>
  <c r="V41" i="1"/>
  <c r="U41" i="1"/>
  <c r="T41" i="1"/>
  <c r="S41" i="1"/>
  <c r="R41" i="1"/>
  <c r="Q41" i="1"/>
  <c r="P41" i="1"/>
  <c r="O41" i="1"/>
  <c r="N41" i="1"/>
  <c r="V37" i="1"/>
  <c r="U37" i="1"/>
  <c r="T37" i="1"/>
  <c r="S37" i="1"/>
  <c r="R37" i="1"/>
  <c r="Q37" i="1"/>
  <c r="P37" i="1"/>
  <c r="O37" i="1"/>
  <c r="N37" i="1"/>
  <c r="V34" i="1"/>
  <c r="U34" i="1"/>
  <c r="T34" i="1"/>
  <c r="S34" i="1"/>
  <c r="R34" i="1"/>
  <c r="Q34" i="1"/>
  <c r="P34" i="1"/>
  <c r="O34" i="1"/>
  <c r="N34" i="1"/>
  <c r="V33" i="1"/>
  <c r="U33" i="1"/>
  <c r="T33" i="1"/>
  <c r="S33" i="1"/>
  <c r="R33" i="1"/>
  <c r="Q33" i="1"/>
  <c r="P33" i="1"/>
  <c r="O33" i="1"/>
  <c r="N33" i="1"/>
  <c r="V28" i="1"/>
  <c r="U28" i="1"/>
  <c r="T28" i="1"/>
  <c r="S28" i="1"/>
  <c r="R28" i="1"/>
  <c r="Q28" i="1"/>
  <c r="P28" i="1"/>
  <c r="O28" i="1"/>
  <c r="N28" i="1"/>
  <c r="V27" i="1"/>
  <c r="U27" i="1"/>
  <c r="T27" i="1"/>
  <c r="S27" i="1"/>
  <c r="R27" i="1"/>
  <c r="Q27" i="1"/>
  <c r="P27" i="1"/>
  <c r="O27" i="1"/>
  <c r="N27" i="1"/>
  <c r="V24" i="1"/>
  <c r="U24" i="1"/>
  <c r="T24" i="1"/>
  <c r="S24" i="1"/>
  <c r="R24" i="1"/>
  <c r="Q24" i="1"/>
  <c r="P24" i="1"/>
  <c r="O24" i="1"/>
  <c r="N24" i="1"/>
  <c r="V48" i="1" l="1"/>
  <c r="U48" i="1"/>
  <c r="T48" i="1"/>
  <c r="S48" i="1"/>
  <c r="R48" i="1"/>
  <c r="Q48" i="1"/>
  <c r="P48" i="1"/>
  <c r="O48" i="1"/>
  <c r="N48" i="1"/>
  <c r="C49" i="1"/>
  <c r="C40" i="1"/>
  <c r="V36" i="1"/>
  <c r="U36" i="1"/>
  <c r="T36" i="1"/>
  <c r="S36" i="1"/>
  <c r="R36" i="1"/>
  <c r="Q36" i="1"/>
  <c r="P36" i="1"/>
  <c r="O36" i="1"/>
  <c r="N36" i="1"/>
  <c r="C35" i="1"/>
  <c r="C31" i="1"/>
  <c r="C29" i="1"/>
  <c r="V9" i="1"/>
  <c r="U9" i="1"/>
  <c r="T9" i="1"/>
  <c r="S9" i="1"/>
  <c r="R9" i="1"/>
  <c r="Q9" i="1"/>
  <c r="P9" i="1"/>
  <c r="O9" i="1"/>
  <c r="N9" i="1"/>
  <c r="V8" i="1"/>
  <c r="U8" i="1"/>
  <c r="T8" i="1"/>
  <c r="S8" i="1"/>
  <c r="R8" i="1"/>
  <c r="Q8" i="1"/>
  <c r="P8" i="1"/>
  <c r="O8" i="1"/>
  <c r="N8" i="1"/>
  <c r="V12" i="1"/>
  <c r="U12" i="1"/>
  <c r="T12" i="1"/>
  <c r="S12" i="1"/>
  <c r="R12" i="1"/>
  <c r="Q12" i="1"/>
  <c r="P12" i="1"/>
  <c r="O12" i="1"/>
  <c r="N12" i="1"/>
  <c r="C23" i="1"/>
  <c r="C22" i="1"/>
  <c r="M22" i="1" s="1"/>
  <c r="C21" i="1"/>
  <c r="C20" i="1"/>
  <c r="M20" i="1" s="1"/>
  <c r="W20" i="1" l="1"/>
  <c r="W22" i="1"/>
  <c r="M30" i="1"/>
  <c r="W30" i="1" s="1"/>
  <c r="M29" i="1"/>
  <c r="W29" i="1" s="1"/>
  <c r="M40" i="1"/>
  <c r="W40" i="1" s="1"/>
  <c r="M21" i="1"/>
  <c r="W21" i="1" s="1"/>
  <c r="M23" i="1"/>
  <c r="W23" i="1" s="1"/>
  <c r="M35" i="1"/>
  <c r="W35" i="1" s="1"/>
  <c r="M49" i="1"/>
  <c r="W49" i="1" s="1"/>
  <c r="I2" i="12"/>
  <c r="H15" i="12"/>
  <c r="A16" i="12"/>
  <c r="E16" i="12"/>
  <c r="I16" i="12"/>
  <c r="I18" i="12" s="1"/>
  <c r="I22" i="12"/>
  <c r="H23" i="12" l="1"/>
  <c r="H17" i="12"/>
  <c r="I20" i="12"/>
  <c r="I23" i="12"/>
  <c r="J54" i="3"/>
  <c r="I54" i="3"/>
  <c r="K54" i="3" l="1"/>
  <c r="K36" i="3"/>
  <c r="K45" i="3"/>
  <c r="K34" i="3"/>
  <c r="J21" i="3"/>
  <c r="I21" i="3"/>
  <c r="J20" i="3"/>
  <c r="I20" i="3"/>
  <c r="J19" i="3"/>
  <c r="I19" i="3"/>
  <c r="J18" i="3"/>
  <c r="I18" i="3"/>
  <c r="K19" i="3" l="1"/>
  <c r="K28" i="3"/>
  <c r="K25" i="3"/>
  <c r="K18" i="3"/>
  <c r="K27" i="3"/>
  <c r="K30" i="3"/>
  <c r="K20" i="3"/>
  <c r="K21" i="3"/>
  <c r="K26" i="3"/>
  <c r="L48" i="1"/>
  <c r="K48" i="1"/>
  <c r="J48" i="1"/>
  <c r="I48" i="1"/>
  <c r="H48" i="1"/>
  <c r="G48" i="1"/>
  <c r="F48" i="1"/>
  <c r="E48" i="1"/>
  <c r="D48" i="1"/>
  <c r="D1" i="1" l="1"/>
  <c r="B49" i="1" l="1"/>
  <c r="B43" i="1"/>
  <c r="B35" i="1"/>
  <c r="B31" i="1"/>
  <c r="B25" i="1"/>
  <c r="B17" i="1"/>
  <c r="P26" i="1" l="1"/>
  <c r="P32" i="1" s="1"/>
  <c r="O26" i="1"/>
  <c r="O32" i="1" s="1"/>
  <c r="R25" i="1"/>
  <c r="R26" i="1" s="1"/>
  <c r="R32" i="1" s="1"/>
  <c r="N26" i="1"/>
  <c r="N32" i="1" s="1"/>
  <c r="S25" i="1"/>
  <c r="S26" i="1" s="1"/>
  <c r="S32" i="1" s="1"/>
  <c r="V25" i="1"/>
  <c r="V26" i="1" s="1"/>
  <c r="V32" i="1" s="1"/>
  <c r="U25" i="1"/>
  <c r="U26" i="1" s="1"/>
  <c r="U32" i="1" s="1"/>
  <c r="T25" i="1"/>
  <c r="T26" i="1" s="1"/>
  <c r="T32" i="1" s="1"/>
  <c r="Q26" i="1"/>
  <c r="Q32" i="1" s="1"/>
  <c r="M31" i="1" l="1"/>
  <c r="W31" i="1" s="1"/>
  <c r="P44" i="1"/>
  <c r="T44" i="1"/>
  <c r="V44" i="1"/>
  <c r="S44" i="1"/>
  <c r="N44" i="1"/>
  <c r="O44" i="1"/>
  <c r="Q44" i="1"/>
  <c r="U44" i="1"/>
  <c r="R44" i="1"/>
  <c r="I48" i="17"/>
  <c r="I47" i="17"/>
  <c r="I46" i="17"/>
  <c r="I45" i="17"/>
  <c r="I44" i="17"/>
  <c r="I43" i="17"/>
  <c r="I42" i="17"/>
  <c r="I41" i="17"/>
  <c r="I40" i="17"/>
  <c r="I39" i="17"/>
  <c r="I38" i="17"/>
  <c r="I37" i="17"/>
  <c r="I36" i="17"/>
  <c r="I35" i="17"/>
  <c r="I34" i="17"/>
  <c r="I33" i="17"/>
  <c r="I32" i="17"/>
  <c r="I31" i="17"/>
  <c r="I30" i="17"/>
  <c r="I29" i="17"/>
  <c r="I28" i="17"/>
  <c r="I27" i="17"/>
  <c r="I26" i="17"/>
  <c r="I25" i="17"/>
  <c r="I24" i="17"/>
  <c r="I23" i="17"/>
  <c r="I22" i="17"/>
  <c r="I21" i="17"/>
  <c r="I20" i="17"/>
  <c r="I19" i="17"/>
  <c r="I18" i="17"/>
  <c r="I17" i="17"/>
  <c r="I16" i="17"/>
  <c r="I15" i="17"/>
  <c r="I14" i="17"/>
  <c r="I13" i="17"/>
  <c r="I12" i="17"/>
  <c r="I11" i="17"/>
  <c r="I10" i="17"/>
  <c r="I9" i="17"/>
  <c r="I8" i="17"/>
  <c r="I7" i="17"/>
  <c r="I6" i="17"/>
  <c r="I5" i="17"/>
  <c r="I4" i="17"/>
  <c r="I3" i="17"/>
  <c r="I2" i="17"/>
  <c r="L12" i="1" l="1"/>
  <c r="K12" i="1"/>
  <c r="J12" i="1"/>
  <c r="I12" i="1"/>
  <c r="H12" i="1"/>
  <c r="G12" i="1"/>
  <c r="F12" i="1"/>
  <c r="E12" i="1"/>
  <c r="D12" i="1"/>
  <c r="M17" i="1" l="1"/>
  <c r="W17" i="1" s="1"/>
  <c r="M13" i="1" l="1"/>
  <c r="W13" i="1" s="1"/>
  <c r="M14" i="1"/>
  <c r="W14" i="1" s="1"/>
  <c r="M15" i="1"/>
  <c r="W15" i="1" s="1"/>
  <c r="C3" i="1" l="1"/>
  <c r="M43" i="1" l="1"/>
  <c r="W43" i="1" s="1"/>
  <c r="M25" i="1"/>
  <c r="W25" i="1" s="1"/>
  <c r="C48" i="1" l="1"/>
  <c r="M48" i="1" s="1"/>
  <c r="W48" i="1" s="1"/>
  <c r="M47" i="1"/>
  <c r="W47" i="1" s="1"/>
  <c r="H45" i="1" l="1"/>
  <c r="F45" i="1"/>
  <c r="G45" i="1"/>
  <c r="J45" i="1"/>
  <c r="I45" i="1"/>
  <c r="K45" i="1"/>
  <c r="E45" i="1"/>
  <c r="L45" i="1"/>
  <c r="D20" i="3"/>
  <c r="C20" i="3"/>
  <c r="M54" i="3"/>
  <c r="M53" i="3"/>
  <c r="M52" i="3"/>
  <c r="M51" i="3"/>
  <c r="M50" i="3"/>
  <c r="M46" i="3"/>
  <c r="M45" i="3"/>
  <c r="M44" i="3"/>
  <c r="M43" i="3"/>
  <c r="M42" i="3"/>
  <c r="M39" i="3"/>
  <c r="M38" i="3"/>
  <c r="M35" i="3"/>
  <c r="M34" i="3"/>
  <c r="M33" i="3"/>
  <c r="M32" i="3"/>
  <c r="M29" i="3"/>
  <c r="M28" i="3"/>
  <c r="M27" i="3"/>
  <c r="M26" i="3"/>
  <c r="M25" i="3"/>
  <c r="M24" i="3"/>
  <c r="L54" i="3"/>
  <c r="L53" i="3"/>
  <c r="L52" i="3"/>
  <c r="L51" i="3"/>
  <c r="L50" i="3"/>
  <c r="L46" i="3"/>
  <c r="L45" i="3"/>
  <c r="L44" i="3"/>
  <c r="L43" i="3"/>
  <c r="L42" i="3"/>
  <c r="L39" i="3"/>
  <c r="L38" i="3"/>
  <c r="L35" i="3"/>
  <c r="L34" i="3"/>
  <c r="L33" i="3"/>
  <c r="L32" i="3"/>
  <c r="L29" i="3"/>
  <c r="L28" i="3"/>
  <c r="L27" i="3"/>
  <c r="L26" i="3"/>
  <c r="L25" i="3"/>
  <c r="L24" i="3"/>
  <c r="M20" i="3"/>
  <c r="M19" i="3"/>
  <c r="M18" i="3"/>
  <c r="M17" i="3"/>
  <c r="M14" i="3"/>
  <c r="M13" i="3"/>
  <c r="M11" i="3"/>
  <c r="L20" i="3"/>
  <c r="L19" i="3"/>
  <c r="L18" i="3"/>
  <c r="L17" i="3"/>
  <c r="L14" i="3"/>
  <c r="L13" i="3"/>
  <c r="L11" i="3"/>
  <c r="G46" i="1" l="1"/>
  <c r="F46" i="1"/>
  <c r="I46" i="1"/>
  <c r="E46" i="1"/>
  <c r="K46" i="1"/>
  <c r="L46" i="1"/>
  <c r="D46" i="1"/>
  <c r="J46" i="1"/>
  <c r="H46" i="1"/>
  <c r="N24" i="3"/>
  <c r="N33" i="3"/>
  <c r="N43" i="3"/>
  <c r="N47" i="3"/>
  <c r="N52" i="3"/>
  <c r="N27" i="3"/>
  <c r="N32" i="3"/>
  <c r="N30" i="3"/>
  <c r="N40" i="3"/>
  <c r="N45" i="3"/>
  <c r="N50" i="3"/>
  <c r="N54" i="3"/>
  <c r="N26" i="3"/>
  <c r="N15" i="3"/>
  <c r="N36" i="3"/>
  <c r="N42" i="3"/>
  <c r="N46" i="3"/>
  <c r="N51" i="3"/>
  <c r="N34" i="3"/>
  <c r="N44" i="3"/>
  <c r="N53" i="3"/>
  <c r="N17" i="3"/>
  <c r="N21" i="3"/>
  <c r="N25" i="3"/>
  <c r="N20" i="3"/>
  <c r="N28" i="3"/>
  <c r="N18" i="3"/>
  <c r="N22" i="3"/>
  <c r="M55" i="3"/>
  <c r="N19" i="3"/>
  <c r="M37" i="3"/>
  <c r="N29" i="3"/>
  <c r="N39" i="3"/>
  <c r="N48" i="3"/>
  <c r="M23" i="3"/>
  <c r="M49" i="3"/>
  <c r="M31" i="3"/>
  <c r="L41" i="3"/>
  <c r="M16" i="3"/>
  <c r="E20" i="3"/>
  <c r="L37" i="3"/>
  <c r="N38" i="3"/>
  <c r="L55" i="3"/>
  <c r="L49" i="3"/>
  <c r="M41" i="3"/>
  <c r="L23" i="3"/>
  <c r="L31" i="3"/>
  <c r="N35" i="3"/>
  <c r="N13" i="3"/>
  <c r="N14" i="3"/>
  <c r="N11" i="3"/>
  <c r="L16" i="3"/>
  <c r="J53" i="3"/>
  <c r="I53" i="3"/>
  <c r="N49" i="3" l="1"/>
  <c r="N55" i="3"/>
  <c r="N37" i="3"/>
  <c r="N31" i="3"/>
  <c r="N23" i="3"/>
  <c r="M56" i="3"/>
  <c r="N41" i="3"/>
  <c r="L56" i="3"/>
  <c r="N16" i="3"/>
  <c r="K53" i="3"/>
  <c r="N56" i="3" l="1"/>
  <c r="H48" i="17"/>
  <c r="G48" i="17"/>
  <c r="F48" i="17"/>
  <c r="D48" i="17"/>
  <c r="E48" i="17" s="1"/>
  <c r="H47" i="17"/>
  <c r="G47" i="17"/>
  <c r="F47" i="17"/>
  <c r="D47" i="17"/>
  <c r="E47" i="17" s="1"/>
  <c r="H46" i="17"/>
  <c r="G46" i="17"/>
  <c r="F46" i="17"/>
  <c r="D46" i="17"/>
  <c r="E46" i="17" s="1"/>
  <c r="H45" i="17"/>
  <c r="G45" i="17"/>
  <c r="F45" i="17"/>
  <c r="D45" i="17"/>
  <c r="E45" i="17" s="1"/>
  <c r="H44" i="17"/>
  <c r="G44" i="17"/>
  <c r="F44" i="17"/>
  <c r="D44" i="17"/>
  <c r="E44" i="17" s="1"/>
  <c r="H43" i="17"/>
  <c r="G43" i="17"/>
  <c r="F43" i="17"/>
  <c r="D43" i="17"/>
  <c r="E43" i="17" s="1"/>
  <c r="H42" i="17"/>
  <c r="G42" i="17"/>
  <c r="F42" i="17"/>
  <c r="D42" i="17"/>
  <c r="E42" i="17" s="1"/>
  <c r="H41" i="17"/>
  <c r="G41" i="17"/>
  <c r="F41" i="17"/>
  <c r="D41" i="17"/>
  <c r="E41" i="17" s="1"/>
  <c r="H40" i="17"/>
  <c r="G40" i="17"/>
  <c r="F40" i="17"/>
  <c r="D40" i="17"/>
  <c r="E40" i="17" s="1"/>
  <c r="H39" i="17"/>
  <c r="G39" i="17"/>
  <c r="F39" i="17"/>
  <c r="D39" i="17"/>
  <c r="E39" i="17" s="1"/>
  <c r="H38" i="17"/>
  <c r="G38" i="17"/>
  <c r="F38" i="17"/>
  <c r="D38" i="17"/>
  <c r="E38" i="17" s="1"/>
  <c r="H37" i="17"/>
  <c r="G37" i="17"/>
  <c r="F37" i="17"/>
  <c r="D37" i="17"/>
  <c r="E37" i="17" s="1"/>
  <c r="H36" i="17"/>
  <c r="G36" i="17"/>
  <c r="F36" i="17"/>
  <c r="D36" i="17"/>
  <c r="E36" i="17" s="1"/>
  <c r="H35" i="17"/>
  <c r="G35" i="17"/>
  <c r="F35" i="17"/>
  <c r="D35" i="17"/>
  <c r="E35" i="17" s="1"/>
  <c r="H34" i="17"/>
  <c r="G34" i="17"/>
  <c r="F34" i="17"/>
  <c r="D34" i="17"/>
  <c r="E34" i="17" s="1"/>
  <c r="H33" i="17"/>
  <c r="G33" i="17"/>
  <c r="F33" i="17"/>
  <c r="D33" i="17"/>
  <c r="E33" i="17" s="1"/>
  <c r="H32" i="17"/>
  <c r="G32" i="17"/>
  <c r="F32" i="17"/>
  <c r="D32" i="17"/>
  <c r="E32" i="17" s="1"/>
  <c r="H31" i="17"/>
  <c r="G31" i="17"/>
  <c r="F31" i="17"/>
  <c r="D31" i="17"/>
  <c r="E31" i="17" s="1"/>
  <c r="H30" i="17"/>
  <c r="G30" i="17"/>
  <c r="F30" i="17"/>
  <c r="D30" i="17"/>
  <c r="E30" i="17" s="1"/>
  <c r="H29" i="17"/>
  <c r="G29" i="17"/>
  <c r="F29" i="17"/>
  <c r="D29" i="17"/>
  <c r="E29" i="17" s="1"/>
  <c r="H28" i="17"/>
  <c r="G28" i="17"/>
  <c r="F28" i="17"/>
  <c r="D28" i="17"/>
  <c r="E28" i="17" s="1"/>
  <c r="H27" i="17"/>
  <c r="G27" i="17"/>
  <c r="F27" i="17"/>
  <c r="D27" i="17"/>
  <c r="E27" i="17" s="1"/>
  <c r="H26" i="17"/>
  <c r="G26" i="17"/>
  <c r="F26" i="17"/>
  <c r="D26" i="17"/>
  <c r="E26" i="17" s="1"/>
  <c r="H25" i="17"/>
  <c r="G25" i="17"/>
  <c r="F25" i="17"/>
  <c r="D25" i="17"/>
  <c r="E25" i="17" s="1"/>
  <c r="H24" i="17"/>
  <c r="G24" i="17"/>
  <c r="F24" i="17"/>
  <c r="D24" i="17"/>
  <c r="E24" i="17" s="1"/>
  <c r="H23" i="17"/>
  <c r="G23" i="17"/>
  <c r="F23" i="17"/>
  <c r="D23" i="17"/>
  <c r="E23" i="17" s="1"/>
  <c r="H22" i="17"/>
  <c r="G22" i="17"/>
  <c r="F22" i="17"/>
  <c r="D22" i="17"/>
  <c r="E22" i="17" s="1"/>
  <c r="H21" i="17"/>
  <c r="G21" i="17"/>
  <c r="F21" i="17"/>
  <c r="D21" i="17"/>
  <c r="E21" i="17" s="1"/>
  <c r="H20" i="17"/>
  <c r="G20" i="17"/>
  <c r="F20" i="17"/>
  <c r="D20" i="17"/>
  <c r="E20" i="17" s="1"/>
  <c r="H19" i="17"/>
  <c r="G19" i="17"/>
  <c r="F19" i="17"/>
  <c r="D19" i="17"/>
  <c r="E19" i="17" s="1"/>
  <c r="H18" i="17"/>
  <c r="G18" i="17"/>
  <c r="F18" i="17"/>
  <c r="D18" i="17"/>
  <c r="E18" i="17" s="1"/>
  <c r="H17" i="17"/>
  <c r="G17" i="17"/>
  <c r="F17" i="17"/>
  <c r="D17" i="17"/>
  <c r="E17" i="17" s="1"/>
  <c r="H16" i="17"/>
  <c r="G16" i="17"/>
  <c r="F16" i="17"/>
  <c r="D16" i="17"/>
  <c r="E16" i="17" s="1"/>
  <c r="H15" i="17"/>
  <c r="G15" i="17"/>
  <c r="F15" i="17"/>
  <c r="D15" i="17"/>
  <c r="E15" i="17" s="1"/>
  <c r="H14" i="17"/>
  <c r="G14" i="17"/>
  <c r="F14" i="17"/>
  <c r="D14" i="17"/>
  <c r="E14" i="17" s="1"/>
  <c r="H13" i="17"/>
  <c r="G13" i="17"/>
  <c r="F13" i="17"/>
  <c r="D13" i="17"/>
  <c r="E13" i="17" s="1"/>
  <c r="H12" i="17"/>
  <c r="G12" i="17"/>
  <c r="F12" i="17"/>
  <c r="D12" i="17"/>
  <c r="E12" i="17" s="1"/>
  <c r="H11" i="17"/>
  <c r="G11" i="17"/>
  <c r="F11" i="17"/>
  <c r="D11" i="17"/>
  <c r="E11" i="17" s="1"/>
  <c r="H10" i="17"/>
  <c r="G10" i="17"/>
  <c r="F10" i="17"/>
  <c r="D10" i="17"/>
  <c r="E10" i="17" s="1"/>
  <c r="H9" i="17"/>
  <c r="G9" i="17"/>
  <c r="F9" i="17"/>
  <c r="D9" i="17"/>
  <c r="E9" i="17" s="1"/>
  <c r="I449" i="11"/>
  <c r="H449" i="11"/>
  <c r="I448" i="11"/>
  <c r="H448" i="11"/>
  <c r="I447" i="11"/>
  <c r="H447" i="11"/>
  <c r="I446" i="11"/>
  <c r="H446" i="11"/>
  <c r="I445" i="11"/>
  <c r="H445" i="11"/>
  <c r="I444" i="11"/>
  <c r="H444" i="11"/>
  <c r="I443" i="11"/>
  <c r="H443" i="11"/>
  <c r="I442" i="11"/>
  <c r="H442" i="11"/>
  <c r="I441" i="11"/>
  <c r="H441" i="11"/>
  <c r="I440" i="11"/>
  <c r="H440" i="11"/>
  <c r="I439" i="11"/>
  <c r="H439" i="11"/>
  <c r="I438" i="11"/>
  <c r="H438" i="11"/>
  <c r="I437" i="11"/>
  <c r="H437" i="11"/>
  <c r="I436" i="11"/>
  <c r="H436" i="11"/>
  <c r="I435" i="11"/>
  <c r="H435" i="11"/>
  <c r="I434" i="11"/>
  <c r="H434" i="11"/>
  <c r="I433" i="11"/>
  <c r="H433" i="11"/>
  <c r="I432" i="11"/>
  <c r="H432" i="11"/>
  <c r="I431" i="11"/>
  <c r="H431" i="11"/>
  <c r="I430" i="11"/>
  <c r="H430" i="11"/>
  <c r="I429" i="11"/>
  <c r="H429" i="11"/>
  <c r="I428" i="11"/>
  <c r="H428" i="11"/>
  <c r="I427" i="11"/>
  <c r="H427" i="11"/>
  <c r="I426" i="11"/>
  <c r="H426" i="11"/>
  <c r="I425" i="11"/>
  <c r="H425" i="11"/>
  <c r="I424" i="11"/>
  <c r="H424" i="11"/>
  <c r="I423" i="11"/>
  <c r="H423" i="11"/>
  <c r="I422" i="11"/>
  <c r="H422" i="11"/>
  <c r="I421" i="11"/>
  <c r="H421" i="11"/>
  <c r="I420" i="11"/>
  <c r="H420" i="11"/>
  <c r="I419" i="11"/>
  <c r="H419" i="11"/>
  <c r="I418" i="11"/>
  <c r="H418" i="11"/>
  <c r="I417" i="11"/>
  <c r="H417" i="11"/>
  <c r="I416" i="11"/>
  <c r="H416" i="11"/>
  <c r="I415" i="11"/>
  <c r="H415" i="11"/>
  <c r="I414" i="11"/>
  <c r="H414" i="11"/>
  <c r="I413" i="11"/>
  <c r="H413" i="11"/>
  <c r="I412" i="11"/>
  <c r="H412" i="11"/>
  <c r="I411" i="11"/>
  <c r="H411" i="11"/>
  <c r="I410" i="11"/>
  <c r="H410" i="11"/>
  <c r="I409" i="11"/>
  <c r="H409" i="11"/>
  <c r="I408" i="11"/>
  <c r="H408" i="11"/>
  <c r="I407" i="11"/>
  <c r="H407" i="11"/>
  <c r="I406" i="11"/>
  <c r="H406" i="11"/>
  <c r="I405" i="11"/>
  <c r="H405" i="11"/>
  <c r="I404" i="11"/>
  <c r="H404" i="11"/>
  <c r="I403" i="11"/>
  <c r="H403" i="11"/>
  <c r="I402" i="11"/>
  <c r="H402" i="11"/>
  <c r="I401" i="11"/>
  <c r="H401" i="11"/>
  <c r="I400" i="11"/>
  <c r="H400" i="11"/>
  <c r="I399" i="11"/>
  <c r="H399" i="11"/>
  <c r="I398" i="11"/>
  <c r="H398" i="11"/>
  <c r="I397" i="11"/>
  <c r="H397" i="11"/>
  <c r="I396" i="11"/>
  <c r="H396" i="11"/>
  <c r="I395" i="11"/>
  <c r="H395" i="11"/>
  <c r="I394" i="11"/>
  <c r="H394" i="11"/>
  <c r="I393" i="11"/>
  <c r="H393" i="11"/>
  <c r="I392" i="11"/>
  <c r="H392" i="11"/>
  <c r="I391" i="11"/>
  <c r="H391" i="11"/>
  <c r="I390" i="11"/>
  <c r="H390" i="11"/>
  <c r="I389" i="11"/>
  <c r="H389" i="11"/>
  <c r="I388" i="11"/>
  <c r="H388" i="11"/>
  <c r="I387" i="11"/>
  <c r="H387" i="11"/>
  <c r="I386" i="11"/>
  <c r="H386" i="11"/>
  <c r="I385" i="11"/>
  <c r="H385" i="11"/>
  <c r="I384" i="11"/>
  <c r="H384" i="11"/>
  <c r="I383" i="11"/>
  <c r="H383" i="11"/>
  <c r="I382" i="11"/>
  <c r="H382" i="11"/>
  <c r="I381" i="11"/>
  <c r="H381" i="11"/>
  <c r="I380" i="11"/>
  <c r="H380" i="11"/>
  <c r="I379" i="11"/>
  <c r="H379" i="11"/>
  <c r="I378" i="11"/>
  <c r="H378" i="11"/>
  <c r="I377" i="11"/>
  <c r="H377" i="11"/>
  <c r="I376" i="11"/>
  <c r="H376" i="11"/>
  <c r="I375" i="11"/>
  <c r="H375" i="11"/>
  <c r="I374" i="11"/>
  <c r="H374" i="11"/>
  <c r="I373" i="11"/>
  <c r="H373" i="11"/>
  <c r="I372" i="11"/>
  <c r="H372" i="11"/>
  <c r="I371" i="11"/>
  <c r="H371" i="11"/>
  <c r="I370" i="11"/>
  <c r="H370" i="11"/>
  <c r="I369" i="11"/>
  <c r="H369" i="11"/>
  <c r="I368" i="11"/>
  <c r="H368" i="11"/>
  <c r="I367" i="11"/>
  <c r="H367" i="11"/>
  <c r="I366" i="11"/>
  <c r="H366" i="11"/>
  <c r="I365" i="11"/>
  <c r="H365" i="11"/>
  <c r="I364" i="11"/>
  <c r="H364" i="11"/>
  <c r="I363" i="11"/>
  <c r="H363" i="11"/>
  <c r="I362" i="11"/>
  <c r="H362" i="11"/>
  <c r="I361" i="11"/>
  <c r="H361" i="11"/>
  <c r="I360" i="11"/>
  <c r="H360" i="11"/>
  <c r="I359" i="11"/>
  <c r="H359" i="11"/>
  <c r="I358" i="11"/>
  <c r="H358" i="11"/>
  <c r="I357" i="11"/>
  <c r="H357" i="11"/>
  <c r="I356" i="11"/>
  <c r="H356" i="11"/>
  <c r="I355" i="11"/>
  <c r="H355" i="11"/>
  <c r="I354" i="11"/>
  <c r="H354" i="11"/>
  <c r="I353" i="11"/>
  <c r="H353" i="11"/>
  <c r="I352" i="11"/>
  <c r="H352" i="11"/>
  <c r="I351" i="11"/>
  <c r="H351" i="11"/>
  <c r="I350" i="11"/>
  <c r="H350" i="11"/>
  <c r="I349" i="11"/>
  <c r="H349" i="11"/>
  <c r="I348" i="11"/>
  <c r="H348" i="11"/>
  <c r="I347" i="11"/>
  <c r="H347" i="11"/>
  <c r="I346" i="11"/>
  <c r="H346" i="11"/>
  <c r="I345" i="11"/>
  <c r="H345" i="11"/>
  <c r="I344" i="11"/>
  <c r="H344" i="11"/>
  <c r="I343" i="11"/>
  <c r="H343" i="11"/>
  <c r="I342" i="11"/>
  <c r="H342" i="11"/>
  <c r="I341" i="11"/>
  <c r="H341" i="11"/>
  <c r="I340" i="11"/>
  <c r="H340" i="11"/>
  <c r="I339" i="11"/>
  <c r="H339" i="11"/>
  <c r="I338" i="11"/>
  <c r="H338" i="11"/>
  <c r="I337" i="11"/>
  <c r="H337" i="11"/>
  <c r="I336" i="11"/>
  <c r="H336" i="11"/>
  <c r="I335" i="11"/>
  <c r="H335" i="11"/>
  <c r="I334" i="11"/>
  <c r="H334" i="11"/>
  <c r="I333" i="11"/>
  <c r="H333" i="11"/>
  <c r="I332" i="11"/>
  <c r="H332" i="11"/>
  <c r="I331" i="11"/>
  <c r="H331" i="11"/>
  <c r="I330" i="11"/>
  <c r="H330" i="11"/>
  <c r="I329" i="11"/>
  <c r="H329" i="11"/>
  <c r="I328" i="11"/>
  <c r="H328" i="11"/>
  <c r="I327" i="11"/>
  <c r="H327" i="11"/>
  <c r="I326" i="11"/>
  <c r="H326" i="11"/>
  <c r="I325" i="11"/>
  <c r="H325" i="11"/>
  <c r="I324" i="11"/>
  <c r="H324" i="11"/>
  <c r="I323" i="11"/>
  <c r="H323" i="11"/>
  <c r="I322" i="11"/>
  <c r="H322" i="11"/>
  <c r="I321" i="11"/>
  <c r="H321" i="11"/>
  <c r="I320" i="11"/>
  <c r="H320" i="11"/>
  <c r="I319" i="11"/>
  <c r="H319" i="11"/>
  <c r="I318" i="11"/>
  <c r="H318" i="11"/>
  <c r="I317" i="11"/>
  <c r="H317" i="11"/>
  <c r="I316" i="11"/>
  <c r="H316" i="11"/>
  <c r="I315" i="11"/>
  <c r="H315" i="11"/>
  <c r="I314" i="11"/>
  <c r="H314" i="11"/>
  <c r="I313" i="11"/>
  <c r="H313" i="11"/>
  <c r="I312" i="11"/>
  <c r="H312" i="11"/>
  <c r="I311" i="11"/>
  <c r="H311" i="11"/>
  <c r="I310" i="11"/>
  <c r="H310" i="11"/>
  <c r="I309" i="11"/>
  <c r="H309" i="11"/>
  <c r="I308" i="11"/>
  <c r="H308" i="11"/>
  <c r="I307" i="11"/>
  <c r="H307" i="11"/>
  <c r="I306" i="11"/>
  <c r="H306" i="11"/>
  <c r="I305" i="11"/>
  <c r="H305" i="11"/>
  <c r="I304" i="11"/>
  <c r="H304" i="11"/>
  <c r="I303" i="11"/>
  <c r="H303" i="11"/>
  <c r="I302" i="11"/>
  <c r="H302" i="11"/>
  <c r="I301" i="11"/>
  <c r="H301" i="11"/>
  <c r="I300" i="11"/>
  <c r="H300" i="11"/>
  <c r="I299" i="11"/>
  <c r="H299" i="11"/>
  <c r="I298" i="11"/>
  <c r="H298" i="11"/>
  <c r="I297" i="11"/>
  <c r="H297" i="11"/>
  <c r="I296" i="11"/>
  <c r="H296" i="11"/>
  <c r="I295" i="11"/>
  <c r="H295" i="11"/>
  <c r="I294" i="11"/>
  <c r="H294" i="11"/>
  <c r="I293" i="11"/>
  <c r="H293" i="11"/>
  <c r="I292" i="11"/>
  <c r="H292" i="11"/>
  <c r="I291" i="11"/>
  <c r="H291" i="11"/>
  <c r="I290" i="11"/>
  <c r="H290" i="11"/>
  <c r="I289" i="11"/>
  <c r="H289" i="11"/>
  <c r="I288" i="11"/>
  <c r="H288" i="11"/>
  <c r="I287" i="11"/>
  <c r="H287" i="11"/>
  <c r="I286" i="11"/>
  <c r="H286" i="11"/>
  <c r="I285" i="11"/>
  <c r="H285" i="11"/>
  <c r="I284" i="11"/>
  <c r="H284" i="11"/>
  <c r="I283" i="11"/>
  <c r="H283" i="11"/>
  <c r="I282" i="11"/>
  <c r="H282" i="11"/>
  <c r="I281" i="11"/>
  <c r="H281" i="11"/>
  <c r="I280" i="11"/>
  <c r="H280" i="11"/>
  <c r="I279" i="11"/>
  <c r="H279" i="11"/>
  <c r="I278" i="11"/>
  <c r="H278" i="11"/>
  <c r="I277" i="11"/>
  <c r="H277" i="11"/>
  <c r="I276" i="11"/>
  <c r="H276" i="11"/>
  <c r="I275" i="11"/>
  <c r="H275" i="11"/>
  <c r="I274" i="11"/>
  <c r="H274" i="11"/>
  <c r="I273" i="11"/>
  <c r="H273" i="11"/>
  <c r="I272" i="11"/>
  <c r="H272" i="11"/>
  <c r="I271" i="11"/>
  <c r="H271" i="11"/>
  <c r="I270" i="11"/>
  <c r="H270" i="11"/>
  <c r="I269" i="11"/>
  <c r="H269" i="11"/>
  <c r="I268" i="11"/>
  <c r="H268" i="11"/>
  <c r="I267" i="11"/>
  <c r="H267" i="11"/>
  <c r="I266" i="11"/>
  <c r="H266" i="11"/>
  <c r="I265" i="11"/>
  <c r="H265" i="11"/>
  <c r="I264" i="11"/>
  <c r="H264" i="11"/>
  <c r="I263" i="11"/>
  <c r="H263" i="11"/>
  <c r="I262" i="11"/>
  <c r="H262" i="11"/>
  <c r="I261" i="11"/>
  <c r="H261" i="11"/>
  <c r="I260" i="11"/>
  <c r="H260" i="11"/>
  <c r="I259" i="11"/>
  <c r="H259" i="11"/>
  <c r="I258" i="11"/>
  <c r="H258" i="11"/>
  <c r="I257" i="11"/>
  <c r="H257" i="11"/>
  <c r="I256" i="11"/>
  <c r="H256" i="11"/>
  <c r="I255" i="11"/>
  <c r="H255" i="11"/>
  <c r="I254" i="11"/>
  <c r="H254" i="11"/>
  <c r="I253" i="11"/>
  <c r="H253" i="11"/>
  <c r="I252" i="11"/>
  <c r="H252" i="11"/>
  <c r="I251" i="11"/>
  <c r="H251" i="11"/>
  <c r="I250" i="11"/>
  <c r="H250" i="11"/>
  <c r="I249" i="11"/>
  <c r="H249" i="11"/>
  <c r="I248" i="11"/>
  <c r="H248" i="11"/>
  <c r="I247" i="11"/>
  <c r="H247" i="11"/>
  <c r="I246" i="11"/>
  <c r="H246" i="11"/>
  <c r="I245" i="11"/>
  <c r="H245" i="11"/>
  <c r="I244" i="11"/>
  <c r="H244" i="11"/>
  <c r="I243" i="11"/>
  <c r="H243" i="11"/>
  <c r="I242" i="11"/>
  <c r="H242" i="11"/>
  <c r="I241" i="11"/>
  <c r="H241" i="11"/>
  <c r="I240" i="11"/>
  <c r="H240" i="11"/>
  <c r="I239" i="11"/>
  <c r="H239" i="11"/>
  <c r="I238" i="11"/>
  <c r="H238" i="11"/>
  <c r="I237" i="11"/>
  <c r="H237" i="11"/>
  <c r="I236" i="11"/>
  <c r="H236" i="11"/>
  <c r="I235" i="11"/>
  <c r="H235" i="11"/>
  <c r="I234" i="11"/>
  <c r="H234" i="11"/>
  <c r="I233" i="11"/>
  <c r="H233" i="11"/>
  <c r="I232" i="11"/>
  <c r="H232" i="11"/>
  <c r="I231" i="11"/>
  <c r="H231" i="11"/>
  <c r="I230" i="11"/>
  <c r="H230" i="11"/>
  <c r="I229" i="11"/>
  <c r="H229" i="11"/>
  <c r="I228" i="11"/>
  <c r="H228" i="11"/>
  <c r="I227" i="11"/>
  <c r="H227" i="11"/>
  <c r="I226" i="11"/>
  <c r="H226" i="11"/>
  <c r="I225" i="11"/>
  <c r="H225" i="11"/>
  <c r="I224" i="11"/>
  <c r="H224" i="11"/>
  <c r="I223" i="11"/>
  <c r="H223" i="11"/>
  <c r="I222" i="11"/>
  <c r="H222" i="11"/>
  <c r="I221" i="11"/>
  <c r="H221" i="11"/>
  <c r="I220" i="11"/>
  <c r="H220" i="11"/>
  <c r="I219" i="11"/>
  <c r="H219" i="11"/>
  <c r="I218" i="11"/>
  <c r="H218" i="11"/>
  <c r="I217" i="11"/>
  <c r="H217" i="11"/>
  <c r="I216" i="11"/>
  <c r="H216" i="11"/>
  <c r="I215" i="11"/>
  <c r="H215" i="11"/>
  <c r="I214" i="11"/>
  <c r="H214" i="11"/>
  <c r="I213" i="11"/>
  <c r="H213" i="11"/>
  <c r="I212" i="11"/>
  <c r="H212" i="11"/>
  <c r="I211" i="11"/>
  <c r="H211" i="11"/>
  <c r="I210" i="11"/>
  <c r="H210" i="11"/>
  <c r="I209" i="11"/>
  <c r="H209" i="11"/>
  <c r="I208" i="11"/>
  <c r="H208" i="11"/>
  <c r="I207" i="11"/>
  <c r="H207" i="11"/>
  <c r="I206" i="11"/>
  <c r="H206" i="11"/>
  <c r="I205" i="11"/>
  <c r="H205" i="11"/>
  <c r="I204" i="11"/>
  <c r="H204" i="11"/>
  <c r="I203" i="11"/>
  <c r="H203" i="11"/>
  <c r="I202" i="11"/>
  <c r="H202" i="11"/>
  <c r="I201" i="11"/>
  <c r="H201" i="11"/>
  <c r="I200" i="11"/>
  <c r="H200" i="11"/>
  <c r="I199" i="11"/>
  <c r="H199" i="11"/>
  <c r="I198" i="11"/>
  <c r="H198" i="11"/>
  <c r="I197" i="11"/>
  <c r="H197" i="11"/>
  <c r="I196" i="11"/>
  <c r="H196" i="11"/>
  <c r="I195" i="11"/>
  <c r="H195" i="11"/>
  <c r="I194" i="11"/>
  <c r="H194" i="11"/>
  <c r="I193" i="11"/>
  <c r="H193" i="11"/>
  <c r="I192" i="11"/>
  <c r="H192" i="11"/>
  <c r="I191" i="11"/>
  <c r="H191" i="11"/>
  <c r="I190" i="11"/>
  <c r="H190" i="11"/>
  <c r="I189" i="11"/>
  <c r="H189" i="11"/>
  <c r="I188" i="11"/>
  <c r="H188" i="11"/>
  <c r="I187" i="11"/>
  <c r="H187" i="11"/>
  <c r="I186" i="11"/>
  <c r="H186" i="11"/>
  <c r="I185" i="11"/>
  <c r="H185" i="11"/>
  <c r="I184" i="11"/>
  <c r="H184" i="11"/>
  <c r="I183" i="11"/>
  <c r="H183" i="11"/>
  <c r="I182" i="11"/>
  <c r="H182" i="11"/>
  <c r="I181" i="11"/>
  <c r="H181" i="11"/>
  <c r="I180" i="11"/>
  <c r="H180" i="11"/>
  <c r="I179" i="11"/>
  <c r="H179" i="11"/>
  <c r="I178" i="11"/>
  <c r="H178" i="11"/>
  <c r="I177" i="11"/>
  <c r="H177" i="11"/>
  <c r="I176" i="11"/>
  <c r="H176" i="11"/>
  <c r="I175" i="11"/>
  <c r="H175" i="11"/>
  <c r="I174" i="11"/>
  <c r="H174" i="11"/>
  <c r="I173" i="11"/>
  <c r="H173" i="11"/>
  <c r="I172" i="11"/>
  <c r="H172" i="11"/>
  <c r="I171" i="11"/>
  <c r="H171" i="11"/>
  <c r="I170" i="11"/>
  <c r="H170" i="11"/>
  <c r="I169" i="11"/>
  <c r="H169" i="11"/>
  <c r="I168" i="11"/>
  <c r="H168" i="11"/>
  <c r="I167" i="11"/>
  <c r="H167" i="11"/>
  <c r="I166" i="11"/>
  <c r="H166" i="11"/>
  <c r="I165" i="11"/>
  <c r="H165" i="11"/>
  <c r="I164" i="11"/>
  <c r="H164" i="11"/>
  <c r="I163" i="11"/>
  <c r="H163" i="11"/>
  <c r="I162" i="11"/>
  <c r="H162" i="11"/>
  <c r="I161" i="11"/>
  <c r="H161" i="11"/>
  <c r="I160" i="11"/>
  <c r="H160" i="11"/>
  <c r="I159" i="11"/>
  <c r="H159" i="11"/>
  <c r="I158" i="11"/>
  <c r="H158" i="11"/>
  <c r="I157" i="11"/>
  <c r="H157" i="11"/>
  <c r="I156" i="11"/>
  <c r="H156" i="11"/>
  <c r="I155" i="11"/>
  <c r="H155" i="11"/>
  <c r="I154" i="11"/>
  <c r="H154" i="11"/>
  <c r="I153" i="11"/>
  <c r="H153" i="11"/>
  <c r="I152" i="11"/>
  <c r="H152" i="11"/>
  <c r="I151" i="11"/>
  <c r="H151" i="11"/>
  <c r="I150" i="11"/>
  <c r="H150" i="11"/>
  <c r="I149" i="11"/>
  <c r="H149" i="11"/>
  <c r="I148" i="11"/>
  <c r="H148" i="11"/>
  <c r="I147" i="11"/>
  <c r="H147" i="11"/>
  <c r="I146" i="11"/>
  <c r="H146" i="11"/>
  <c r="I145" i="11"/>
  <c r="H145" i="11"/>
  <c r="I144" i="11"/>
  <c r="H144" i="11"/>
  <c r="I143" i="11"/>
  <c r="H143" i="11"/>
  <c r="I142" i="11"/>
  <c r="H142" i="11"/>
  <c r="I141" i="11"/>
  <c r="H141" i="11"/>
  <c r="I2" i="11" l="1"/>
  <c r="H2" i="11"/>
  <c r="G54" i="3" l="1"/>
  <c r="G53" i="3"/>
  <c r="G52" i="3"/>
  <c r="G51" i="3"/>
  <c r="G50" i="3"/>
  <c r="D54" i="3"/>
  <c r="D53" i="3"/>
  <c r="D52" i="3"/>
  <c r="D51" i="3"/>
  <c r="D50" i="3"/>
  <c r="C46" i="1"/>
  <c r="M46" i="1" s="1"/>
  <c r="W46" i="1" s="1"/>
  <c r="C45" i="1"/>
  <c r="C41" i="1"/>
  <c r="C37" i="1"/>
  <c r="C34" i="1"/>
  <c r="C33" i="1"/>
  <c r="C28" i="1"/>
  <c r="C27" i="1"/>
  <c r="C24" i="1"/>
  <c r="C19" i="1"/>
  <c r="D45" i="1"/>
  <c r="L41" i="1"/>
  <c r="K41" i="1"/>
  <c r="J41" i="1"/>
  <c r="I41" i="1"/>
  <c r="H41" i="1"/>
  <c r="G41" i="1"/>
  <c r="F41" i="1"/>
  <c r="E41" i="1"/>
  <c r="D41" i="1"/>
  <c r="L37" i="1"/>
  <c r="K37" i="1"/>
  <c r="J37" i="1"/>
  <c r="I37" i="1"/>
  <c r="H37" i="1"/>
  <c r="G37" i="1"/>
  <c r="F37" i="1"/>
  <c r="E37" i="1"/>
  <c r="D37" i="1"/>
  <c r="L34" i="1"/>
  <c r="K34" i="1"/>
  <c r="J34" i="1"/>
  <c r="I34" i="1"/>
  <c r="H34" i="1"/>
  <c r="G34" i="1"/>
  <c r="F34" i="1"/>
  <c r="E34" i="1"/>
  <c r="D34" i="1"/>
  <c r="L33" i="1"/>
  <c r="K33" i="1"/>
  <c r="J33" i="1"/>
  <c r="I33" i="1"/>
  <c r="H33" i="1"/>
  <c r="G33" i="1"/>
  <c r="F33" i="1"/>
  <c r="E33" i="1"/>
  <c r="D33" i="1"/>
  <c r="L28" i="1"/>
  <c r="K28" i="1"/>
  <c r="J28" i="1"/>
  <c r="I28" i="1"/>
  <c r="H28" i="1"/>
  <c r="G28" i="1"/>
  <c r="F28" i="1"/>
  <c r="E28" i="1"/>
  <c r="D28" i="1"/>
  <c r="L27" i="1"/>
  <c r="K27" i="1"/>
  <c r="J27" i="1"/>
  <c r="I27" i="1"/>
  <c r="H27" i="1"/>
  <c r="G27" i="1"/>
  <c r="F27" i="1"/>
  <c r="E27" i="1"/>
  <c r="D27" i="1"/>
  <c r="L24" i="1"/>
  <c r="K24" i="1"/>
  <c r="J24" i="1"/>
  <c r="I24" i="1"/>
  <c r="H24" i="1"/>
  <c r="G24" i="1"/>
  <c r="F24" i="1"/>
  <c r="E24" i="1"/>
  <c r="D24" i="1"/>
  <c r="L19" i="1"/>
  <c r="K19" i="1"/>
  <c r="J19" i="1"/>
  <c r="I19" i="1"/>
  <c r="H19" i="1"/>
  <c r="G19" i="1"/>
  <c r="F19" i="1"/>
  <c r="E19" i="1"/>
  <c r="D19" i="1"/>
  <c r="M45" i="1" l="1"/>
  <c r="W45" i="1" s="1"/>
  <c r="M19" i="1"/>
  <c r="W19" i="1" s="1"/>
  <c r="M24" i="1"/>
  <c r="W24" i="1" s="1"/>
  <c r="M27" i="1"/>
  <c r="W27" i="1" s="1"/>
  <c r="M28" i="1"/>
  <c r="W28" i="1" s="1"/>
  <c r="M33" i="1"/>
  <c r="W33" i="1" s="1"/>
  <c r="M34" i="1"/>
  <c r="W34" i="1" s="1"/>
  <c r="M37" i="1"/>
  <c r="W37" i="1" s="1"/>
  <c r="M38" i="1"/>
  <c r="W38" i="1" s="1"/>
  <c r="M39" i="1"/>
  <c r="W39" i="1" s="1"/>
  <c r="M41" i="1"/>
  <c r="W41" i="1" s="1"/>
  <c r="C32" i="1"/>
  <c r="E26" i="1"/>
  <c r="E32" i="1" s="1"/>
  <c r="I26" i="1"/>
  <c r="I32" i="1" s="1"/>
  <c r="J26" i="1"/>
  <c r="J32" i="1" s="1"/>
  <c r="K26" i="1"/>
  <c r="K32" i="1" s="1"/>
  <c r="D26" i="1"/>
  <c r="D32" i="1" s="1"/>
  <c r="L26" i="1"/>
  <c r="L32" i="1" s="1"/>
  <c r="F26" i="1"/>
  <c r="F32" i="1" s="1"/>
  <c r="G26" i="1"/>
  <c r="G32" i="1" s="1"/>
  <c r="H26" i="1"/>
  <c r="H32" i="1" s="1"/>
  <c r="C26" i="1"/>
  <c r="P50" i="3"/>
  <c r="P52" i="3"/>
  <c r="P54" i="3"/>
  <c r="P53" i="3"/>
  <c r="P51" i="3"/>
  <c r="G55" i="3"/>
  <c r="D55" i="3"/>
  <c r="C50" i="3"/>
  <c r="C51" i="3"/>
  <c r="C52" i="3"/>
  <c r="C53" i="3"/>
  <c r="C54" i="3"/>
  <c r="C42" i="3"/>
  <c r="C43" i="3"/>
  <c r="C44" i="3"/>
  <c r="C45" i="3"/>
  <c r="C46" i="3"/>
  <c r="C38" i="3"/>
  <c r="C39" i="3"/>
  <c r="C32" i="3"/>
  <c r="C33" i="3"/>
  <c r="C34" i="3"/>
  <c r="C35" i="3"/>
  <c r="C24" i="3"/>
  <c r="C25" i="3"/>
  <c r="C26" i="3"/>
  <c r="C27" i="3"/>
  <c r="C28" i="3"/>
  <c r="C29" i="3"/>
  <c r="C17" i="3"/>
  <c r="C18" i="3"/>
  <c r="C19" i="3"/>
  <c r="C13" i="3"/>
  <c r="C14" i="3"/>
  <c r="C11" i="3"/>
  <c r="D6" i="17"/>
  <c r="B10" i="1"/>
  <c r="M26" i="1" l="1"/>
  <c r="W26" i="1" s="1"/>
  <c r="M32" i="1"/>
  <c r="W32" i="1" s="1"/>
  <c r="S18" i="1"/>
  <c r="R18" i="1"/>
  <c r="Q18" i="1"/>
  <c r="T18" i="1"/>
  <c r="P18" i="1"/>
  <c r="O18" i="1"/>
  <c r="N18" i="1"/>
  <c r="V18" i="1"/>
  <c r="U18" i="1"/>
  <c r="V11" i="1"/>
  <c r="U11" i="1"/>
  <c r="T11" i="1"/>
  <c r="S11" i="1"/>
  <c r="Q11" i="1"/>
  <c r="R11" i="1"/>
  <c r="P11" i="1"/>
  <c r="O11" i="1"/>
  <c r="P55" i="3"/>
  <c r="C41" i="3"/>
  <c r="C31" i="3"/>
  <c r="C23" i="3"/>
  <c r="C16" i="3"/>
  <c r="C55" i="3"/>
  <c r="C37" i="3"/>
  <c r="C49" i="3"/>
  <c r="K36" i="1"/>
  <c r="D36" i="1"/>
  <c r="J36" i="1"/>
  <c r="I36" i="1"/>
  <c r="F36" i="1"/>
  <c r="E36" i="1"/>
  <c r="L36" i="1"/>
  <c r="C36" i="1"/>
  <c r="H36" i="1"/>
  <c r="G36" i="1"/>
  <c r="K44" i="1"/>
  <c r="J44" i="1"/>
  <c r="I44" i="1"/>
  <c r="H44" i="1"/>
  <c r="L44" i="1"/>
  <c r="G44" i="1"/>
  <c r="E44" i="1"/>
  <c r="D44" i="1"/>
  <c r="F44" i="1"/>
  <c r="C9" i="1"/>
  <c r="C56" i="3" l="1"/>
  <c r="N11" i="1"/>
  <c r="W10" i="1"/>
  <c r="M36" i="1"/>
  <c r="W36" i="1" s="1"/>
  <c r="M16" i="1"/>
  <c r="W16" i="1" s="1"/>
  <c r="C44" i="1"/>
  <c r="M44" i="1" s="1"/>
  <c r="W44" i="1" s="1"/>
  <c r="M42" i="1"/>
  <c r="W42" i="1" s="1"/>
  <c r="L18" i="1"/>
  <c r="K18" i="1"/>
  <c r="J18" i="1"/>
  <c r="I18" i="1"/>
  <c r="H18" i="1"/>
  <c r="G18" i="1"/>
  <c r="F18" i="1"/>
  <c r="E18" i="1"/>
  <c r="D18" i="1"/>
  <c r="L9" i="1"/>
  <c r="K9" i="1"/>
  <c r="J9" i="1"/>
  <c r="I9" i="1"/>
  <c r="H9" i="1"/>
  <c r="G9" i="1"/>
  <c r="F9" i="1"/>
  <c r="E9" i="1"/>
  <c r="D9" i="1"/>
  <c r="L8" i="1"/>
  <c r="K8" i="1"/>
  <c r="J8" i="1"/>
  <c r="I8" i="1"/>
  <c r="H8" i="1"/>
  <c r="G8" i="1"/>
  <c r="F8" i="1"/>
  <c r="E8" i="1"/>
  <c r="D8" i="1"/>
  <c r="C12" i="1"/>
  <c r="M12" i="1" s="1"/>
  <c r="W12" i="1" s="1"/>
  <c r="C8" i="1"/>
  <c r="Z6" i="1"/>
  <c r="G45" i="3"/>
  <c r="C6" i="1" l="1"/>
  <c r="V6" i="1"/>
  <c r="V50" i="1" s="1"/>
  <c r="T6" i="1"/>
  <c r="T50" i="1" s="1"/>
  <c r="U6" i="1"/>
  <c r="U50" i="1" s="1"/>
  <c r="S6" i="1"/>
  <c r="S50" i="1" s="1"/>
  <c r="R6" i="1"/>
  <c r="R50" i="1" s="1"/>
  <c r="Q6" i="1"/>
  <c r="Q50" i="1" s="1"/>
  <c r="P6" i="1"/>
  <c r="P50" i="1" s="1"/>
  <c r="N6" i="1"/>
  <c r="N50" i="1" s="1"/>
  <c r="O6" i="1"/>
  <c r="O50" i="1" s="1"/>
  <c r="M9" i="1"/>
  <c r="W9" i="1" s="1"/>
  <c r="C11" i="1"/>
  <c r="M8" i="1"/>
  <c r="W8" i="1" s="1"/>
  <c r="F11" i="1"/>
  <c r="J11" i="1"/>
  <c r="D11" i="1"/>
  <c r="H11" i="1"/>
  <c r="L11" i="1"/>
  <c r="G11" i="1"/>
  <c r="K11" i="1"/>
  <c r="E11" i="1"/>
  <c r="I11" i="1"/>
  <c r="I6" i="1"/>
  <c r="J6" i="1"/>
  <c r="K6" i="1"/>
  <c r="D6" i="1"/>
  <c r="L6" i="1"/>
  <c r="E6" i="1"/>
  <c r="F6" i="1"/>
  <c r="G6" i="1"/>
  <c r="H6" i="1"/>
  <c r="M11" i="1" l="1"/>
  <c r="W11" i="1" s="1"/>
  <c r="M6" i="1"/>
  <c r="W6" i="1" s="1"/>
  <c r="D50" i="1"/>
  <c r="I50" i="1"/>
  <c r="E50" i="1"/>
  <c r="J50" i="1"/>
  <c r="L50" i="1"/>
  <c r="K50" i="1"/>
  <c r="H50" i="1"/>
  <c r="G50" i="1"/>
  <c r="F50" i="1"/>
  <c r="A55" i="8"/>
  <c r="A50" i="8"/>
  <c r="A49" i="8"/>
  <c r="A42" i="8"/>
  <c r="A38" i="8"/>
  <c r="A32" i="8"/>
  <c r="A24" i="8"/>
  <c r="A23" i="8"/>
  <c r="A17" i="8"/>
  <c r="O47" i="3"/>
  <c r="F45" i="3"/>
  <c r="O45" i="3" s="1"/>
  <c r="D45" i="3"/>
  <c r="P45" i="3" s="1"/>
  <c r="O30" i="3"/>
  <c r="O36" i="3"/>
  <c r="P22" i="3"/>
  <c r="G20" i="3"/>
  <c r="P20" i="3" s="1"/>
  <c r="F20" i="3"/>
  <c r="O20" i="3" s="1"/>
  <c r="G27" i="3"/>
  <c r="F27" i="3"/>
  <c r="O27" i="3" s="1"/>
  <c r="G26" i="3"/>
  <c r="F26" i="3"/>
  <c r="O26" i="3" s="1"/>
  <c r="D27" i="3"/>
  <c r="D26" i="3"/>
  <c r="I3" i="11" l="1"/>
  <c r="H3" i="11"/>
  <c r="I15" i="11"/>
  <c r="I20" i="11"/>
  <c r="H14" i="11"/>
  <c r="H20" i="11"/>
  <c r="H19" i="11"/>
  <c r="I19" i="11"/>
  <c r="I18" i="11"/>
  <c r="H18" i="11"/>
  <c r="H17" i="11"/>
  <c r="I17" i="11"/>
  <c r="I16" i="11"/>
  <c r="H16" i="11"/>
  <c r="I21" i="11"/>
  <c r="H21" i="11"/>
  <c r="H15" i="11"/>
  <c r="I14" i="11"/>
  <c r="I42" i="11"/>
  <c r="H42" i="11"/>
  <c r="H35" i="11"/>
  <c r="H31" i="11"/>
  <c r="H27" i="11"/>
  <c r="H23" i="11"/>
  <c r="H26" i="11"/>
  <c r="H33" i="11"/>
  <c r="I27" i="11"/>
  <c r="I34" i="11"/>
  <c r="I30" i="11"/>
  <c r="I26" i="11"/>
  <c r="I22" i="11"/>
  <c r="I31" i="11"/>
  <c r="H34" i="11"/>
  <c r="H30" i="11"/>
  <c r="H22" i="11"/>
  <c r="H37" i="11"/>
  <c r="I37" i="11"/>
  <c r="I33" i="11"/>
  <c r="I29" i="11"/>
  <c r="I25" i="11"/>
  <c r="H25" i="11"/>
  <c r="I35" i="11"/>
  <c r="H29" i="11"/>
  <c r="I36" i="11"/>
  <c r="I32" i="11"/>
  <c r="I28" i="11"/>
  <c r="I24" i="11"/>
  <c r="I23" i="11"/>
  <c r="H36" i="11"/>
  <c r="H32" i="11"/>
  <c r="H28" i="11"/>
  <c r="H24" i="11"/>
  <c r="P47" i="3"/>
  <c r="P30" i="3"/>
  <c r="P26" i="3"/>
  <c r="P36" i="3"/>
  <c r="P27" i="3"/>
  <c r="H137" i="11"/>
  <c r="H133" i="11"/>
  <c r="H129" i="11"/>
  <c r="H125" i="11"/>
  <c r="H121" i="11"/>
  <c r="H117" i="11"/>
  <c r="H113" i="11"/>
  <c r="H109" i="11"/>
  <c r="H105" i="11"/>
  <c r="H101" i="11"/>
  <c r="H97" i="11"/>
  <c r="H93" i="11"/>
  <c r="H89" i="11"/>
  <c r="H85" i="11"/>
  <c r="H81" i="11"/>
  <c r="H77" i="11"/>
  <c r="H73" i="11"/>
  <c r="H69" i="11"/>
  <c r="H65" i="11"/>
  <c r="H61" i="11"/>
  <c r="H57" i="11"/>
  <c r="H53" i="11"/>
  <c r="H49" i="11"/>
  <c r="H45" i="11"/>
  <c r="H40" i="11"/>
  <c r="I140" i="11"/>
  <c r="I116" i="11"/>
  <c r="I92" i="11"/>
  <c r="I76" i="11"/>
  <c r="I56" i="11"/>
  <c r="H140" i="11"/>
  <c r="H136" i="11"/>
  <c r="H132" i="11"/>
  <c r="H128" i="11"/>
  <c r="H124" i="11"/>
  <c r="H120" i="11"/>
  <c r="H116" i="11"/>
  <c r="H112" i="11"/>
  <c r="H108" i="11"/>
  <c r="H104" i="11"/>
  <c r="H100" i="11"/>
  <c r="H96" i="11"/>
  <c r="H92" i="11"/>
  <c r="H88" i="11"/>
  <c r="H84" i="11"/>
  <c r="H80" i="11"/>
  <c r="H76" i="11"/>
  <c r="H72" i="11"/>
  <c r="H68" i="11"/>
  <c r="H64" i="11"/>
  <c r="H60" i="11"/>
  <c r="H56" i="11"/>
  <c r="H52" i="11"/>
  <c r="H48" i="11"/>
  <c r="H44" i="11"/>
  <c r="H39" i="11"/>
  <c r="I133" i="11"/>
  <c r="I109" i="11"/>
  <c r="I85" i="11"/>
  <c r="I65" i="11"/>
  <c r="I45" i="11"/>
  <c r="I132" i="11"/>
  <c r="I100" i="11"/>
  <c r="I68" i="11"/>
  <c r="I39" i="11"/>
  <c r="I139" i="11"/>
  <c r="I135" i="11"/>
  <c r="I131" i="11"/>
  <c r="I127" i="11"/>
  <c r="I123" i="11"/>
  <c r="I119" i="11"/>
  <c r="I115" i="11"/>
  <c r="I111" i="11"/>
  <c r="I107" i="11"/>
  <c r="I103" i="11"/>
  <c r="I99" i="11"/>
  <c r="I95" i="11"/>
  <c r="I91" i="11"/>
  <c r="I87" i="11"/>
  <c r="I83" i="11"/>
  <c r="I79" i="11"/>
  <c r="I75" i="11"/>
  <c r="I71" i="11"/>
  <c r="I67" i="11"/>
  <c r="I63" i="11"/>
  <c r="I59" i="11"/>
  <c r="I55" i="11"/>
  <c r="I51" i="11"/>
  <c r="I47" i="11"/>
  <c r="I43" i="11"/>
  <c r="I38" i="11"/>
  <c r="H91" i="11"/>
  <c r="H83" i="11"/>
  <c r="H75" i="11"/>
  <c r="H67" i="11"/>
  <c r="H59" i="11"/>
  <c r="H55" i="11"/>
  <c r="H47" i="11"/>
  <c r="H38" i="11"/>
  <c r="H86" i="11"/>
  <c r="H70" i="11"/>
  <c r="H54" i="11"/>
  <c r="I125" i="11"/>
  <c r="I105" i="11"/>
  <c r="I89" i="11"/>
  <c r="I69" i="11"/>
  <c r="I53" i="11"/>
  <c r="I120" i="11"/>
  <c r="I104" i="11"/>
  <c r="I80" i="11"/>
  <c r="I52" i="11"/>
  <c r="H139" i="11"/>
  <c r="H135" i="11"/>
  <c r="H131" i="11"/>
  <c r="H127" i="11"/>
  <c r="H123" i="11"/>
  <c r="H119" i="11"/>
  <c r="H115" i="11"/>
  <c r="H111" i="11"/>
  <c r="H107" i="11"/>
  <c r="H103" i="11"/>
  <c r="H99" i="11"/>
  <c r="H95" i="11"/>
  <c r="H87" i="11"/>
  <c r="H79" i="11"/>
  <c r="H71" i="11"/>
  <c r="H63" i="11"/>
  <c r="H51" i="11"/>
  <c r="H43" i="11"/>
  <c r="H78" i="11"/>
  <c r="H58" i="11"/>
  <c r="H41" i="11"/>
  <c r="I117" i="11"/>
  <c r="I101" i="11"/>
  <c r="I81" i="11"/>
  <c r="I57" i="11"/>
  <c r="I128" i="11"/>
  <c r="I112" i="11"/>
  <c r="I88" i="11"/>
  <c r="I64" i="11"/>
  <c r="I44" i="11"/>
  <c r="I138" i="11"/>
  <c r="I134" i="11"/>
  <c r="I130" i="11"/>
  <c r="I126" i="11"/>
  <c r="I122" i="11"/>
  <c r="I118" i="11"/>
  <c r="I114" i="11"/>
  <c r="I110" i="11"/>
  <c r="I106" i="11"/>
  <c r="I102" i="11"/>
  <c r="I98" i="11"/>
  <c r="I94" i="11"/>
  <c r="I90" i="11"/>
  <c r="I86" i="11"/>
  <c r="I82" i="11"/>
  <c r="I78" i="11"/>
  <c r="I74" i="11"/>
  <c r="I70" i="11"/>
  <c r="I66" i="11"/>
  <c r="I62" i="11"/>
  <c r="I58" i="11"/>
  <c r="I54" i="11"/>
  <c r="I50" i="11"/>
  <c r="I46" i="11"/>
  <c r="I41" i="11"/>
  <c r="H134" i="11"/>
  <c r="H130" i="11"/>
  <c r="H126" i="11"/>
  <c r="H118" i="11"/>
  <c r="H110" i="11"/>
  <c r="H106" i="11"/>
  <c r="H98" i="11"/>
  <c r="H90" i="11"/>
  <c r="H74" i="11"/>
  <c r="H62" i="11"/>
  <c r="H50" i="11"/>
  <c r="I137" i="11"/>
  <c r="I129" i="11"/>
  <c r="I113" i="11"/>
  <c r="I93" i="11"/>
  <c r="I77" i="11"/>
  <c r="I61" i="11"/>
  <c r="I40" i="11"/>
  <c r="I124" i="11"/>
  <c r="I108" i="11"/>
  <c r="I84" i="11"/>
  <c r="I60" i="11"/>
  <c r="H138" i="11"/>
  <c r="H122" i="11"/>
  <c r="H114" i="11"/>
  <c r="H102" i="11"/>
  <c r="H94" i="11"/>
  <c r="H82" i="11"/>
  <c r="H66" i="11"/>
  <c r="H46" i="11"/>
  <c r="I121" i="11"/>
  <c r="I97" i="11"/>
  <c r="I73" i="11"/>
  <c r="I49" i="11"/>
  <c r="I136" i="11"/>
  <c r="I96" i="11"/>
  <c r="I72" i="11"/>
  <c r="I48" i="11"/>
  <c r="H45" i="3"/>
  <c r="I13" i="11"/>
  <c r="I9" i="11"/>
  <c r="I5" i="11"/>
  <c r="H13" i="11"/>
  <c r="H9" i="11"/>
  <c r="H5" i="11"/>
  <c r="I12" i="11"/>
  <c r="I8" i="11"/>
  <c r="I4" i="11"/>
  <c r="H12" i="11"/>
  <c r="H8" i="11"/>
  <c r="H4" i="11"/>
  <c r="I11" i="11"/>
  <c r="I7" i="11"/>
  <c r="H11" i="11"/>
  <c r="H7" i="11"/>
  <c r="I10" i="11"/>
  <c r="I6" i="11"/>
  <c r="H10" i="11"/>
  <c r="H6" i="11"/>
  <c r="H36" i="3"/>
  <c r="H47" i="3"/>
  <c r="E47" i="3"/>
  <c r="E30" i="3"/>
  <c r="H30" i="3"/>
  <c r="E45" i="3"/>
  <c r="H26" i="3"/>
  <c r="E36" i="3"/>
  <c r="H20" i="3"/>
  <c r="Q20" i="3" s="1"/>
  <c r="E26" i="3"/>
  <c r="E27" i="3"/>
  <c r="H27" i="3"/>
  <c r="F53" i="3"/>
  <c r="O53" i="3" s="1"/>
  <c r="G46" i="3"/>
  <c r="G44" i="3"/>
  <c r="G43" i="3"/>
  <c r="G42" i="3"/>
  <c r="G39" i="3"/>
  <c r="G38" i="3"/>
  <c r="G34" i="3"/>
  <c r="G35" i="3"/>
  <c r="G33" i="3"/>
  <c r="G32" i="3"/>
  <c r="G29" i="3"/>
  <c r="G28" i="3"/>
  <c r="G25" i="3"/>
  <c r="G24" i="3"/>
  <c r="P21" i="3"/>
  <c r="G19" i="3"/>
  <c r="G18" i="3"/>
  <c r="G17" i="3"/>
  <c r="G14" i="3"/>
  <c r="G13" i="3"/>
  <c r="G11" i="3"/>
  <c r="F52" i="3"/>
  <c r="O52" i="3" s="1"/>
  <c r="F54" i="3"/>
  <c r="O54" i="3" s="1"/>
  <c r="F51" i="3"/>
  <c r="O51" i="3" s="1"/>
  <c r="F50" i="3"/>
  <c r="O50" i="3" s="1"/>
  <c r="O48" i="3"/>
  <c r="F46" i="3"/>
  <c r="O46" i="3" s="1"/>
  <c r="F44" i="3"/>
  <c r="O44" i="3" s="1"/>
  <c r="F43" i="3"/>
  <c r="O43" i="3" s="1"/>
  <c r="F42" i="3"/>
  <c r="O42" i="3" s="1"/>
  <c r="O40" i="3"/>
  <c r="F39" i="3"/>
  <c r="O39" i="3" s="1"/>
  <c r="F38" i="3"/>
  <c r="O38" i="3" s="1"/>
  <c r="F35" i="3"/>
  <c r="O35" i="3" s="1"/>
  <c r="F34" i="3"/>
  <c r="O34" i="3" s="1"/>
  <c r="F33" i="3"/>
  <c r="O33" i="3" s="1"/>
  <c r="F32" i="3"/>
  <c r="O32" i="3" s="1"/>
  <c r="F29" i="3"/>
  <c r="O29" i="3" s="1"/>
  <c r="O28" i="3"/>
  <c r="F25" i="3"/>
  <c r="O25" i="3" s="1"/>
  <c r="F24" i="3"/>
  <c r="O24" i="3" s="1"/>
  <c r="O21" i="3"/>
  <c r="F19" i="3"/>
  <c r="O19" i="3" s="1"/>
  <c r="F18" i="3"/>
  <c r="O18" i="3" s="1"/>
  <c r="F17" i="3"/>
  <c r="F13" i="3"/>
  <c r="F14" i="3"/>
  <c r="F11" i="3"/>
  <c r="O49" i="3" l="1"/>
  <c r="Q36" i="3"/>
  <c r="Q47" i="3"/>
  <c r="Q45" i="3"/>
  <c r="Q27" i="3"/>
  <c r="Q30" i="3"/>
  <c r="Q26" i="3"/>
  <c r="G49" i="3"/>
  <c r="F23" i="3"/>
  <c r="F16" i="3"/>
  <c r="G31" i="3"/>
  <c r="G41" i="3"/>
  <c r="G16" i="3"/>
  <c r="F31" i="3"/>
  <c r="O31" i="3" s="1"/>
  <c r="F41" i="3"/>
  <c r="O41" i="3" s="1"/>
  <c r="F55" i="3"/>
  <c r="O55" i="3" s="1"/>
  <c r="G23" i="3"/>
  <c r="G37" i="3"/>
  <c r="F49" i="3"/>
  <c r="F37" i="3"/>
  <c r="O37" i="3" s="1"/>
  <c r="F56" i="3" l="1"/>
  <c r="G56" i="3"/>
  <c r="K8" i="12"/>
  <c r="K9" i="12" l="1"/>
  <c r="K10" i="12" s="1"/>
  <c r="K11" i="12" s="1"/>
  <c r="K12" i="12" s="1"/>
  <c r="K13" i="12" s="1"/>
  <c r="K14" i="12" s="1"/>
  <c r="K15" i="12" s="1"/>
  <c r="K16" i="12" s="1"/>
  <c r="K17" i="12" s="1"/>
  <c r="F8" i="17"/>
  <c r="H8" i="17"/>
  <c r="G8" i="17"/>
  <c r="H7" i="17"/>
  <c r="G7" i="17"/>
  <c r="F7" i="17"/>
  <c r="H6" i="17"/>
  <c r="G6" i="17"/>
  <c r="F6" i="17"/>
  <c r="H5" i="17"/>
  <c r="G5" i="17"/>
  <c r="F5" i="17"/>
  <c r="H4" i="17"/>
  <c r="G4" i="17"/>
  <c r="F4" i="17"/>
  <c r="H3" i="17"/>
  <c r="G3" i="17"/>
  <c r="F3" i="17"/>
  <c r="H2" i="17"/>
  <c r="G2" i="17"/>
  <c r="F2" i="17"/>
  <c r="K18" i="12" l="1"/>
  <c r="K19" i="12" s="1"/>
  <c r="K20" i="12" l="1"/>
  <c r="K21" i="12" s="1"/>
  <c r="K22" i="12" l="1"/>
  <c r="K23" i="12" s="1"/>
  <c r="O22" i="3"/>
  <c r="J17" i="3"/>
  <c r="I17" i="3"/>
  <c r="O17" i="3" s="1"/>
  <c r="O15" i="3"/>
  <c r="J14" i="3"/>
  <c r="J13" i="3"/>
  <c r="I13" i="3"/>
  <c r="O13" i="3" s="1"/>
  <c r="J11" i="3"/>
  <c r="I11" i="3"/>
  <c r="O11" i="3" s="1"/>
  <c r="P48" i="3"/>
  <c r="P40" i="3"/>
  <c r="D44" i="3"/>
  <c r="P44" i="3" s="1"/>
  <c r="D43" i="3"/>
  <c r="P43" i="3" s="1"/>
  <c r="D42" i="3"/>
  <c r="P42" i="3" s="1"/>
  <c r="D46" i="3"/>
  <c r="P46" i="3" s="1"/>
  <c r="D38" i="3"/>
  <c r="P38" i="3" s="1"/>
  <c r="D39" i="3"/>
  <c r="P39" i="3" s="1"/>
  <c r="D34" i="3"/>
  <c r="P34" i="3" s="1"/>
  <c r="D33" i="3"/>
  <c r="P33" i="3" s="1"/>
  <c r="D32" i="3"/>
  <c r="P32" i="3" s="1"/>
  <c r="D35" i="3"/>
  <c r="P35" i="3" s="1"/>
  <c r="D28" i="3"/>
  <c r="P28" i="3" s="1"/>
  <c r="D25" i="3"/>
  <c r="P25" i="3" s="1"/>
  <c r="D24" i="3"/>
  <c r="P24" i="3" s="1"/>
  <c r="D29" i="3"/>
  <c r="P29" i="3" s="1"/>
  <c r="D18" i="3"/>
  <c r="P18" i="3" s="1"/>
  <c r="D17" i="3"/>
  <c r="D19" i="3"/>
  <c r="P19" i="3" s="1"/>
  <c r="D14" i="3"/>
  <c r="D13" i="3"/>
  <c r="D11" i="3"/>
  <c r="D2" i="17"/>
  <c r="E2" i="17" s="1"/>
  <c r="D8" i="17"/>
  <c r="E8" i="17" s="1"/>
  <c r="D7" i="17"/>
  <c r="E7" i="17" s="1"/>
  <c r="E6" i="17"/>
  <c r="D5" i="17"/>
  <c r="E5" i="17" s="1"/>
  <c r="D4" i="17"/>
  <c r="E4" i="17" s="1"/>
  <c r="D3" i="17"/>
  <c r="E3" i="17" s="1"/>
  <c r="P14" i="3" l="1"/>
  <c r="P11" i="3"/>
  <c r="P17" i="3"/>
  <c r="P13" i="3"/>
  <c r="P15" i="3"/>
  <c r="J23" i="3"/>
  <c r="D37" i="3"/>
  <c r="P37" i="3" s="1"/>
  <c r="D23" i="3"/>
  <c r="I23" i="3"/>
  <c r="O23" i="3" s="1"/>
  <c r="D31" i="3"/>
  <c r="P31" i="3" s="1"/>
  <c r="D41" i="3"/>
  <c r="P41" i="3" s="1"/>
  <c r="D16" i="3"/>
  <c r="D49" i="3"/>
  <c r="P49" i="3" s="1"/>
  <c r="J16" i="3"/>
  <c r="K24" i="12"/>
  <c r="K25" i="12" s="1"/>
  <c r="H29" i="3"/>
  <c r="H34" i="3"/>
  <c r="K15" i="3"/>
  <c r="H46" i="3"/>
  <c r="H52" i="3"/>
  <c r="H15" i="3"/>
  <c r="H19" i="3"/>
  <c r="K13" i="3"/>
  <c r="K17" i="3"/>
  <c r="H13" i="3"/>
  <c r="H17" i="3"/>
  <c r="H28" i="3"/>
  <c r="H33" i="3"/>
  <c r="H42" i="3"/>
  <c r="H48" i="3"/>
  <c r="H53" i="3"/>
  <c r="H18" i="3"/>
  <c r="H24" i="3"/>
  <c r="H35" i="3"/>
  <c r="H51" i="3"/>
  <c r="H11" i="3"/>
  <c r="H38" i="3"/>
  <c r="H43" i="3"/>
  <c r="H21" i="3"/>
  <c r="H50" i="3"/>
  <c r="H54" i="3"/>
  <c r="H32" i="3"/>
  <c r="H39" i="3"/>
  <c r="H44" i="3"/>
  <c r="K11" i="3"/>
  <c r="H40" i="3"/>
  <c r="H14" i="3"/>
  <c r="E17" i="12" l="1"/>
  <c r="E19" i="12" s="1"/>
  <c r="P16" i="3"/>
  <c r="P23" i="3"/>
  <c r="J56" i="3"/>
  <c r="D56" i="3"/>
  <c r="H41" i="3"/>
  <c r="H49" i="3"/>
  <c r="H37" i="3"/>
  <c r="H55" i="3"/>
  <c r="H16" i="3"/>
  <c r="H25" i="3"/>
  <c r="H31" i="3" s="1"/>
  <c r="E18" i="12" l="1"/>
  <c r="E20" i="12" s="1"/>
  <c r="E21" i="12" s="1"/>
  <c r="P56" i="3"/>
  <c r="I14" i="3"/>
  <c r="O14" i="3" s="1"/>
  <c r="I16" i="3" l="1"/>
  <c r="K14" i="3"/>
  <c r="I56" i="3" l="1"/>
  <c r="O56" i="3" s="1"/>
  <c r="O16" i="3"/>
  <c r="K16" i="3"/>
  <c r="E48" i="3"/>
  <c r="Q48" i="3" s="1"/>
  <c r="E40" i="3"/>
  <c r="Q40" i="3" s="1"/>
  <c r="E52" i="3"/>
  <c r="Q52" i="3" s="1"/>
  <c r="E50" i="3"/>
  <c r="Q50" i="3" s="1"/>
  <c r="E38" i="3"/>
  <c r="Q38" i="3" s="1"/>
  <c r="E35" i="3"/>
  <c r="Q35" i="3" s="1"/>
  <c r="E25" i="3"/>
  <c r="Q25" i="3" s="1"/>
  <c r="E19" i="3"/>
  <c r="Q19" i="3" s="1"/>
  <c r="E13" i="3" l="1"/>
  <c r="Q13" i="3" s="1"/>
  <c r="E28" i="3"/>
  <c r="Q28" i="3" s="1"/>
  <c r="E39" i="3"/>
  <c r="Q39" i="3" s="1"/>
  <c r="E17" i="3"/>
  <c r="Q17" i="3" s="1"/>
  <c r="E33" i="3"/>
  <c r="Q33" i="3" s="1"/>
  <c r="E44" i="3"/>
  <c r="Q44" i="3" s="1"/>
  <c r="E22" i="3"/>
  <c r="E53" i="3"/>
  <c r="Q53" i="3" s="1"/>
  <c r="E11" i="3"/>
  <c r="Q11" i="3" s="1"/>
  <c r="E14" i="3"/>
  <c r="Q14" i="3" s="1"/>
  <c r="E29" i="3"/>
  <c r="Q29" i="3" s="1"/>
  <c r="E42" i="3"/>
  <c r="Q42" i="3" s="1"/>
  <c r="E15" i="3"/>
  <c r="Q15" i="3" s="1"/>
  <c r="E54" i="3"/>
  <c r="Q54" i="3" s="1"/>
  <c r="E32" i="3"/>
  <c r="Q32" i="3" s="1"/>
  <c r="E43" i="3"/>
  <c r="Q43" i="3" s="1"/>
  <c r="E21" i="3"/>
  <c r="Q21" i="3" s="1"/>
  <c r="E18" i="3"/>
  <c r="Q18" i="3" s="1"/>
  <c r="E34" i="3"/>
  <c r="Q34" i="3" s="1"/>
  <c r="E46" i="3"/>
  <c r="Q46" i="3" s="1"/>
  <c r="E24" i="3"/>
  <c r="Q24" i="3" s="1"/>
  <c r="E51" i="3"/>
  <c r="Q51" i="3" s="1"/>
  <c r="E37" i="3" l="1"/>
  <c r="Q37" i="3" s="1"/>
  <c r="E49" i="3"/>
  <c r="Q49" i="3" s="1"/>
  <c r="E16" i="3"/>
  <c r="Q16" i="3" s="1"/>
  <c r="E55" i="3"/>
  <c r="Q55" i="3" s="1"/>
  <c r="E41" i="3"/>
  <c r="Q41" i="3" s="1"/>
  <c r="E23" i="3"/>
  <c r="E31" i="3"/>
  <c r="Q31" i="3" s="1"/>
  <c r="H22" i="3"/>
  <c r="E56" i="3" l="1"/>
  <c r="K22" i="3"/>
  <c r="Q22" i="3" s="1"/>
  <c r="H23" i="3"/>
  <c r="H56" i="3" s="1"/>
  <c r="D57" i="3" l="1"/>
  <c r="E57" i="3"/>
  <c r="K23" i="3"/>
  <c r="K56" i="3" l="1"/>
  <c r="Q56" i="3" s="1"/>
  <c r="Q23" i="3"/>
  <c r="G57" i="3"/>
  <c r="H57" i="3" s="1"/>
  <c r="Y43" i="1" l="1"/>
  <c r="Y44" i="1"/>
  <c r="Y45" i="1"/>
  <c r="Y46" i="1"/>
  <c r="Y48" i="1"/>
  <c r="Y47" i="1"/>
  <c r="Y41" i="1"/>
  <c r="Y42" i="1"/>
  <c r="J57" i="3"/>
  <c r="K57" i="3" s="1"/>
  <c r="Y36" i="1" l="1"/>
  <c r="Y35" i="1"/>
  <c r="Y34" i="1"/>
  <c r="Y33" i="1"/>
  <c r="Y40" i="1"/>
  <c r="Y39" i="1"/>
  <c r="Y37" i="1"/>
  <c r="Y38" i="1"/>
  <c r="Y32" i="1"/>
  <c r="Y31" i="1"/>
  <c r="C18" i="1" l="1"/>
  <c r="C50" i="1" l="1"/>
  <c r="M18" i="1"/>
  <c r="M50" i="1" l="1"/>
  <c r="W18" i="1"/>
  <c r="W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SCSHAdmin</author>
  </authors>
  <commentList>
    <comment ref="B1" authorId="0" shapeId="0" xr:uid="{00000000-0006-0000-0100-000001000000}">
      <text>
        <r>
          <rPr>
            <b/>
            <sz val="9"/>
            <color indexed="81"/>
            <rFont val="Tahoma"/>
            <family val="2"/>
          </rPr>
          <t>SCSHAdmin:</t>
        </r>
        <r>
          <rPr>
            <sz val="9"/>
            <color indexed="81"/>
            <rFont val="Tahoma"/>
            <family val="2"/>
          </rPr>
          <t xml:space="preserve">
Do not change the "Original" budget once inputted</t>
        </r>
      </text>
    </comment>
    <comment ref="H1" authorId="0" shapeId="0" xr:uid="{00000000-0006-0000-0100-000002000000}">
      <text>
        <r>
          <rPr>
            <b/>
            <sz val="9"/>
            <color rgb="FF000000"/>
            <rFont val="Tahoma"/>
            <family val="2"/>
          </rPr>
          <t>Used for sorting</t>
        </r>
        <r>
          <rPr>
            <sz val="9"/>
            <color rgb="FF000000"/>
            <rFont val="Tahoma"/>
            <family val="2"/>
          </rPr>
          <t xml:space="preserve">
</t>
        </r>
      </text>
    </comment>
    <comment ref="I1" authorId="0" shapeId="0" xr:uid="{00000000-0006-0000-0100-000003000000}">
      <text>
        <r>
          <rPr>
            <b/>
            <sz val="9"/>
            <color rgb="FF000000"/>
            <rFont val="Tahoma"/>
            <family val="2"/>
          </rPr>
          <t>Used for Sorting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SCSHAdmin</author>
  </authors>
  <commentList>
    <comment ref="D9" authorId="0" shapeId="0" xr:uid="{00000000-0006-0000-0200-000001000000}">
      <text>
        <r>
          <rPr>
            <sz val="9"/>
            <color indexed="81"/>
            <rFont val="Tahoma"/>
            <family val="2"/>
          </rPr>
          <t>Make sure to put a "-" before the amount in the data if you are subtracting an 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SCSHAdmin</author>
  </authors>
  <commentList>
    <comment ref="F1" authorId="0" shapeId="0" xr:uid="{00000000-0006-0000-0300-000001000000}">
      <text>
        <r>
          <rPr>
            <b/>
            <sz val="9"/>
            <color indexed="81"/>
            <rFont val="Tahoma"/>
            <family val="2"/>
          </rPr>
          <t>Used for verification</t>
        </r>
        <r>
          <rPr>
            <sz val="9"/>
            <color indexed="81"/>
            <rFont val="Tahoma"/>
            <family val="2"/>
          </rPr>
          <t xml:space="preserve">
</t>
        </r>
      </text>
    </comment>
    <comment ref="G1" authorId="0" shapeId="0" xr:uid="{00000000-0006-0000-0300-000002000000}">
      <text>
        <r>
          <rPr>
            <b/>
            <sz val="9"/>
            <color indexed="81"/>
            <rFont val="Tahoma"/>
            <family val="2"/>
          </rPr>
          <t>Used for verification</t>
        </r>
      </text>
    </comment>
  </commentList>
</comments>
</file>

<file path=xl/sharedStrings.xml><?xml version="1.0" encoding="utf-8"?>
<sst xmlns="http://schemas.openxmlformats.org/spreadsheetml/2006/main" count="520" uniqueCount="217">
  <si>
    <t>Demolition</t>
  </si>
  <si>
    <t>Tap &amp; Impact Fees</t>
  </si>
  <si>
    <t>Consultant</t>
  </si>
  <si>
    <t>Market Study</t>
  </si>
  <si>
    <t>Activity #:</t>
  </si>
  <si>
    <t>DEVELOPMENT COSTS</t>
  </si>
  <si>
    <t>CONSTRUCTION</t>
  </si>
  <si>
    <t>New Construction</t>
  </si>
  <si>
    <t>Operating Reserve</t>
  </si>
  <si>
    <t>Current Budget</t>
  </si>
  <si>
    <t>Budget</t>
  </si>
  <si>
    <t>Land &amp; Existing Structures</t>
  </si>
  <si>
    <t>On-Site Improvements</t>
  </si>
  <si>
    <t>Contractor Profit &amp; Overhead</t>
  </si>
  <si>
    <t>Accountant</t>
  </si>
  <si>
    <t>Architect</t>
  </si>
  <si>
    <t>Attorney</t>
  </si>
  <si>
    <t>Hazard/Liability Insurance</t>
  </si>
  <si>
    <t>Interest</t>
  </si>
  <si>
    <t>Payment/Performance Bond</t>
  </si>
  <si>
    <t>Title/Recording/Legal Fees</t>
  </si>
  <si>
    <t>Loan Origination/Closing</t>
  </si>
  <si>
    <t>Appraisal</t>
  </si>
  <si>
    <t>Environmental Review</t>
  </si>
  <si>
    <t>Relocation Expenses</t>
  </si>
  <si>
    <t>Developer Fees 5% (Acquisition)</t>
  </si>
  <si>
    <t>Developer Fees 15% (New, Rehab)</t>
  </si>
  <si>
    <t>General Requirements</t>
  </si>
  <si>
    <t>Rent-up Reserve</t>
  </si>
  <si>
    <t>Developer Fees 5%  (Acquisition)</t>
  </si>
  <si>
    <t>PFOther:</t>
  </si>
  <si>
    <t>COther:</t>
  </si>
  <si>
    <t>SIOther:</t>
  </si>
  <si>
    <t>ICOther:</t>
  </si>
  <si>
    <t>FFOther:</t>
  </si>
  <si>
    <t>DROther:</t>
  </si>
  <si>
    <t>Amount</t>
  </si>
  <si>
    <t>Vendor</t>
  </si>
  <si>
    <t>Draw</t>
  </si>
  <si>
    <t>Section</t>
  </si>
  <si>
    <t>Line Item</t>
  </si>
  <si>
    <t>PROPERTY_ACQUISITION</t>
  </si>
  <si>
    <t>SITE_IMPROVEMENTS</t>
  </si>
  <si>
    <t>PROFESSIONAL_FEES</t>
  </si>
  <si>
    <t>INTERIM_COSTS</t>
  </si>
  <si>
    <t>FINANCING_FEES_AND_EXPENSES</t>
  </si>
  <si>
    <t>SOFT_COSTS</t>
  </si>
  <si>
    <t>DEVELOPMENT_RESERVES</t>
  </si>
  <si>
    <t>Invoice Date</t>
  </si>
  <si>
    <t>Date:</t>
  </si>
  <si>
    <t>Award #:</t>
  </si>
  <si>
    <t>Phone:</t>
  </si>
  <si>
    <t>Contact Person:</t>
  </si>
  <si>
    <t>Email:</t>
  </si>
  <si>
    <t xml:space="preserve">Is this the FINAL draw for this property?     </t>
  </si>
  <si>
    <t>3. Available Balance:</t>
  </si>
  <si>
    <r>
      <t>4. Amount of funds</t>
    </r>
    <r>
      <rPr>
        <sz val="10"/>
        <rFont val="Arial"/>
        <family val="2"/>
      </rPr>
      <t xml:space="preserve"> requested </t>
    </r>
    <r>
      <rPr>
        <b/>
        <sz val="10"/>
        <rFont val="Arial"/>
        <family val="2"/>
      </rPr>
      <t>this</t>
    </r>
    <r>
      <rPr>
        <sz val="10"/>
        <rFont val="Arial"/>
        <family val="2"/>
      </rPr>
      <t xml:space="preserve"> draw:</t>
    </r>
  </si>
  <si>
    <t>5. Balance after payment:</t>
  </si>
  <si>
    <t>2. Minus amount previously requested:</t>
  </si>
  <si>
    <t>Signature</t>
  </si>
  <si>
    <t>Date</t>
  </si>
  <si>
    <t>Title</t>
  </si>
  <si>
    <t>SCSHFDA Approved by</t>
  </si>
  <si>
    <t>HOME</t>
  </si>
  <si>
    <t>NHTF</t>
  </si>
  <si>
    <t>Original</t>
  </si>
  <si>
    <t>Revisions</t>
  </si>
  <si>
    <t>Current</t>
  </si>
  <si>
    <t>Source</t>
  </si>
  <si>
    <t>Type</t>
  </si>
  <si>
    <t>Enter Source</t>
  </si>
  <si>
    <t>Revision</t>
  </si>
  <si>
    <t>ExplanationSI</t>
  </si>
  <si>
    <t>Funding Source:</t>
  </si>
  <si>
    <t>Example</t>
  </si>
  <si>
    <t>SecOrd</t>
  </si>
  <si>
    <t>LiOrd</t>
  </si>
  <si>
    <t>Inv Num</t>
  </si>
  <si>
    <t>Activity#:</t>
  </si>
  <si>
    <t>Fed ID#:</t>
  </si>
  <si>
    <t>Type of funds requested:</t>
  </si>
  <si>
    <t>Combination</t>
  </si>
  <si>
    <t>3. If requesting funds for acquisition, a copy of the executed HUD-1 and the recorded deed must be provided.</t>
  </si>
  <si>
    <t>4. Documentation for soft costs must include invoices that itemize and clearly identify the costs being requested.</t>
  </si>
  <si>
    <t>5. All requests must be (1) reasonable, necessary, allocatable to the award, (2) for expenses items approved in the development budget during the application approval process, (3) supported by appropriate documentation, and (4) secured through the appropriate procurement and contracting processes as required.</t>
  </si>
  <si>
    <t>Printed Name</t>
  </si>
  <si>
    <r>
      <rPr>
        <b/>
        <sz val="10"/>
        <color theme="1"/>
        <rFont val="Calibri"/>
        <family val="2"/>
        <scheme val="minor"/>
      </rPr>
      <t>NOTE</t>
    </r>
    <r>
      <rPr>
        <sz val="10"/>
        <color theme="1"/>
        <rFont val="Calibri"/>
        <family val="2"/>
        <scheme val="minor"/>
      </rPr>
      <t>: Final draws for construction projects must be accompanied by the certificate(s) of occupancy or certificate of substantial completion. Final draws will not be released until the placed-in-service application is approved.</t>
    </r>
  </si>
  <si>
    <t>Yes</t>
  </si>
  <si>
    <t>No</t>
  </si>
  <si>
    <t>Address</t>
  </si>
  <si>
    <t>Building</t>
  </si>
  <si>
    <t>Select Type</t>
  </si>
  <si>
    <t>SCHTF</t>
  </si>
  <si>
    <t>HOME Award#</t>
  </si>
  <si>
    <t>HOME Award Amount</t>
  </si>
  <si>
    <t>SCHTF Award#</t>
  </si>
  <si>
    <t>SCHTF Award Amount</t>
  </si>
  <si>
    <t>NHTF Award#</t>
  </si>
  <si>
    <t>NHTF Award Amount</t>
  </si>
  <si>
    <t>Invoice Amount</t>
  </si>
  <si>
    <t>Data Sum</t>
  </si>
  <si>
    <t>Invoice#</t>
  </si>
  <si>
    <t>Difference</t>
  </si>
  <si>
    <t>Type:</t>
  </si>
  <si>
    <t>Forgivable Loan</t>
  </si>
  <si>
    <t>Repayable Loan</t>
  </si>
  <si>
    <t>Total=</t>
  </si>
  <si>
    <t>Request #:</t>
  </si>
  <si>
    <t>HOME Activity#</t>
  </si>
  <si>
    <t>NHTF Activity #</t>
  </si>
  <si>
    <t>SCHTF Activity #</t>
  </si>
  <si>
    <t>SRDP-15B - Draw Summary Form</t>
  </si>
  <si>
    <t>SRDP-15C - Budget Summary Form</t>
  </si>
  <si>
    <t>Recipient Name:</t>
  </si>
  <si>
    <t>Recipient Address:</t>
  </si>
  <si>
    <t>Engineer</t>
  </si>
  <si>
    <t>Surveyor</t>
  </si>
  <si>
    <t>Soil Testing</t>
  </si>
  <si>
    <t>ExplanationSC2</t>
  </si>
  <si>
    <t>ExplanationFE</t>
  </si>
  <si>
    <t>ExplanationDR</t>
  </si>
  <si>
    <t>Development Name:</t>
  </si>
  <si>
    <t>For you to use if necessary.</t>
  </si>
  <si>
    <r>
      <rPr>
        <b/>
        <sz val="11"/>
        <color theme="1"/>
        <rFont val="Calibri"/>
        <family val="2"/>
        <scheme val="minor"/>
      </rPr>
      <t>Documentation required for the payment request includes</t>
    </r>
    <r>
      <rPr>
        <sz val="11"/>
        <color theme="1"/>
        <rFont val="Calibri"/>
        <family val="2"/>
        <scheme val="minor"/>
      </rPr>
      <t xml:space="preserve"> </t>
    </r>
    <r>
      <rPr>
        <sz val="10"/>
        <color theme="1"/>
        <rFont val="Calibri"/>
        <family val="2"/>
        <scheme val="minor"/>
      </rPr>
      <t>(but may not be limited to)</t>
    </r>
    <r>
      <rPr>
        <sz val="11"/>
        <color theme="1"/>
        <rFont val="Calibri"/>
        <family val="2"/>
        <scheme val="minor"/>
      </rPr>
      <t>:</t>
    </r>
  </si>
  <si>
    <t xml:space="preserve"> TOTAL DEVELOPMENT COSTS:</t>
  </si>
  <si>
    <t>Def Repay Loan</t>
  </si>
  <si>
    <t>Original Budget</t>
  </si>
  <si>
    <t>Totals</t>
  </si>
  <si>
    <t>NSP Activity #</t>
  </si>
  <si>
    <t>NSP Award Amount</t>
  </si>
  <si>
    <t>NSP Award #</t>
  </si>
  <si>
    <t>NSP</t>
  </si>
  <si>
    <t>Not eligible expense for this funding source</t>
  </si>
  <si>
    <t>Click Yes/No</t>
  </si>
  <si>
    <t xml:space="preserve">   SRDP-15A  Request  for  Payment  of</t>
  </si>
  <si>
    <t>DROther: ExplanationDR</t>
  </si>
  <si>
    <t>PFOther: ExplanationPF</t>
  </si>
  <si>
    <t>COther: ExplanationC1</t>
  </si>
  <si>
    <t>COther: ExplanationC2</t>
  </si>
  <si>
    <t>ICOther: ExplanationIC</t>
  </si>
  <si>
    <t>FFOther: ExplanationFE</t>
  </si>
  <si>
    <t>SCOther: ExplanationSC1</t>
  </si>
  <si>
    <t>SCOther: ExplanationSC2</t>
  </si>
  <si>
    <t>SIOther: ExplanationSI</t>
  </si>
  <si>
    <t>Enter Award Type Below:</t>
  </si>
  <si>
    <t xml:space="preserve">Development Name:  </t>
  </si>
  <si>
    <t>Attorney - (for SCHTF -Acquisition costs only)</t>
  </si>
  <si>
    <r>
      <rPr>
        <sz val="10"/>
        <rFont val="Arial"/>
        <family val="2"/>
      </rPr>
      <t>Attorney -</t>
    </r>
    <r>
      <rPr>
        <sz val="12"/>
        <rFont val="Arial"/>
        <family val="2"/>
      </rPr>
      <t xml:space="preserve"> </t>
    </r>
    <r>
      <rPr>
        <sz val="9"/>
        <rFont val="Arial"/>
        <family val="2"/>
      </rPr>
      <t>(for SCHTF -Acquisition costs only)</t>
    </r>
  </si>
  <si>
    <t>SC Housing Form</t>
  </si>
  <si>
    <t>1)</t>
  </si>
  <si>
    <t>2)</t>
  </si>
  <si>
    <t>3)</t>
  </si>
  <si>
    <r>
      <t xml:space="preserve">You will enter the budget amounts from </t>
    </r>
    <r>
      <rPr>
        <b/>
        <i/>
        <sz val="10"/>
        <rFont val="Calibri"/>
        <family val="2"/>
        <scheme val="minor"/>
      </rPr>
      <t>Exhibit B - Development Cost Budget</t>
    </r>
    <r>
      <rPr>
        <sz val="10"/>
        <rFont val="Calibri"/>
        <family val="2"/>
        <scheme val="minor"/>
      </rPr>
      <t xml:space="preserve"> of the </t>
    </r>
    <r>
      <rPr>
        <b/>
        <i/>
        <sz val="10"/>
        <rFont val="Calibri"/>
        <family val="2"/>
        <scheme val="minor"/>
      </rPr>
      <t>SRDP Funding Agreement</t>
    </r>
    <r>
      <rPr>
        <sz val="10"/>
        <rFont val="Calibri"/>
        <family val="2"/>
        <scheme val="minor"/>
      </rPr>
      <t xml:space="preserve"> as "Original" budget amount. You will also track revisions to the four funding sources here as "Revision" entries.  </t>
    </r>
  </si>
  <si>
    <r>
      <t xml:space="preserve">This tab will autofill the </t>
    </r>
    <r>
      <rPr>
        <b/>
        <i/>
        <sz val="11"/>
        <color rgb="FF000000"/>
        <rFont val="Calibri"/>
        <family val="2"/>
      </rPr>
      <t>15-C Budget Summary</t>
    </r>
    <r>
      <rPr>
        <i/>
        <sz val="11"/>
        <color rgb="FF000000"/>
        <rFont val="Calibri"/>
        <family val="2"/>
      </rPr>
      <t xml:space="preserve"> </t>
    </r>
    <r>
      <rPr>
        <sz val="11"/>
        <color rgb="FF000000"/>
        <rFont val="Calibri"/>
        <family val="2"/>
      </rPr>
      <t>and some other fields in other tabs</t>
    </r>
    <r>
      <rPr>
        <i/>
        <sz val="11"/>
        <color rgb="FF000000"/>
        <rFont val="Calibri"/>
        <family val="2"/>
      </rPr>
      <t>.</t>
    </r>
  </si>
  <si>
    <t xml:space="preserve">     </t>
  </si>
  <si>
    <r>
      <t xml:space="preserve">Columns </t>
    </r>
    <r>
      <rPr>
        <b/>
        <sz val="11"/>
        <color rgb="FF000000"/>
        <rFont val="Calibri"/>
        <family val="2"/>
      </rPr>
      <t xml:space="preserve">A-D </t>
    </r>
    <r>
      <rPr>
        <sz val="11"/>
        <color rgb="FF000000"/>
        <rFont val="Calibri"/>
        <family val="2"/>
      </rPr>
      <t xml:space="preserve">are drop down lists; Column </t>
    </r>
    <r>
      <rPr>
        <b/>
        <sz val="11"/>
        <color rgb="FF000000"/>
        <rFont val="Calibri"/>
        <family val="2"/>
      </rPr>
      <t>E-F</t>
    </r>
    <r>
      <rPr>
        <sz val="11"/>
        <color rgb="FF000000"/>
        <rFont val="Calibri"/>
        <family val="2"/>
      </rPr>
      <t xml:space="preserve"> are manually entered; Column </t>
    </r>
    <r>
      <rPr>
        <b/>
        <sz val="11"/>
        <color rgb="FF000000"/>
        <rFont val="Calibri"/>
        <family val="2"/>
      </rPr>
      <t>F</t>
    </r>
    <r>
      <rPr>
        <sz val="11"/>
        <color rgb="FF000000"/>
        <rFont val="Calibri"/>
        <family val="2"/>
      </rPr>
      <t xml:space="preserve">, </t>
    </r>
    <r>
      <rPr>
        <i/>
        <sz val="11"/>
        <color rgb="FF000000"/>
        <rFont val="Calibri"/>
        <family val="2"/>
      </rPr>
      <t>Date</t>
    </r>
    <r>
      <rPr>
        <sz val="11"/>
        <color rgb="FF000000"/>
        <rFont val="Calibri"/>
        <family val="2"/>
      </rPr>
      <t>, is not required; however, it can be helpful in case of a discrepancy. “Date” can also be used to keep track of Revisions</t>
    </r>
  </si>
  <si>
    <t xml:space="preserve">Check all totals against Exhibit B to ensure accuracy before moving on. </t>
  </si>
  <si>
    <r>
      <t xml:space="preserve">Numerical data is calculated based on information entered in the </t>
    </r>
    <r>
      <rPr>
        <b/>
        <i/>
        <sz val="11"/>
        <color rgb="FF000000"/>
        <rFont val="Calibri"/>
        <family val="2"/>
      </rPr>
      <t>Budget Data</t>
    </r>
    <r>
      <rPr>
        <sz val="11"/>
        <color rgb="FF000000"/>
        <rFont val="Calibri"/>
        <family val="2"/>
      </rPr>
      <t xml:space="preserve"> tab.</t>
    </r>
  </si>
  <si>
    <t>Columns A-C are drop down menu generated; the rest of the columns are hand entered</t>
  </si>
  <si>
    <t>4)</t>
  </si>
  <si>
    <t>15-B Draw Summary tab</t>
  </si>
  <si>
    <t>Numerical data is calculated based on information entered in the Draw Data tab. Funding Source 
      needs to be chosen from the drop down menu which will autofill the Development Name and Activity # and other calculated 
      fields.</t>
  </si>
  <si>
    <r>
      <rPr>
        <b/>
        <sz val="11"/>
        <color rgb="FFC00000"/>
        <rFont val="Calibri"/>
        <family val="2"/>
        <scheme val="minor"/>
      </rPr>
      <t xml:space="preserve">NOTE:  </t>
    </r>
    <r>
      <rPr>
        <sz val="11"/>
        <rFont val="Calibri"/>
        <family val="2"/>
        <scheme val="minor"/>
      </rPr>
      <t xml:space="preserve">A printout is needed of the Draw Summary for </t>
    </r>
    <r>
      <rPr>
        <b/>
        <i/>
        <sz val="11"/>
        <rFont val="Calibri"/>
        <family val="2"/>
        <scheme val="minor"/>
      </rPr>
      <t xml:space="preserve">each </t>
    </r>
    <r>
      <rPr>
        <sz val="11"/>
        <rFont val="Calibri"/>
        <family val="2"/>
        <scheme val="minor"/>
      </rPr>
      <t>Funding Source in the draw.</t>
    </r>
  </si>
  <si>
    <r>
      <t xml:space="preserve">You will enter the Project and Award information at the top of this sheet which will populate some fields in the
     </t>
    </r>
    <r>
      <rPr>
        <b/>
        <sz val="11"/>
        <rFont val="Calibri"/>
        <family val="2"/>
        <scheme val="minor"/>
      </rPr>
      <t>15-B Draw Summary</t>
    </r>
    <r>
      <rPr>
        <sz val="11"/>
        <rFont val="Calibri"/>
        <family val="2"/>
        <scheme val="minor"/>
      </rPr>
      <t xml:space="preserve"> and the </t>
    </r>
    <r>
      <rPr>
        <b/>
        <sz val="11"/>
        <rFont val="Calibri"/>
        <family val="2"/>
        <scheme val="minor"/>
      </rPr>
      <t>15-A Draw Request Form</t>
    </r>
    <r>
      <rPr>
        <sz val="11"/>
        <rFont val="Calibri"/>
        <family val="2"/>
        <scheme val="minor"/>
      </rPr>
      <t>.</t>
    </r>
  </si>
  <si>
    <t>All Original budgets should be entered first according to Funding Source Type and ONLY ONCE (unless there is a Award Revision and you receive an amended Exhibit B to the SRDP Funding Agreement).</t>
  </si>
  <si>
    <t>5)</t>
  </si>
  <si>
    <t xml:space="preserve">15-A Draw Request Form tab </t>
  </si>
  <si>
    <t>After choosing the “Type of funds requested” and the “Request #”, data will be auto-filled based on Draw Data entered. Any field not filled in will need to be hand-entered</t>
  </si>
  <si>
    <r>
      <t>NOTE:</t>
    </r>
    <r>
      <rPr>
        <b/>
        <sz val="11"/>
        <color rgb="FF000000"/>
        <rFont val="Calibri"/>
        <family val="2"/>
      </rPr>
      <t xml:space="preserve">  </t>
    </r>
    <r>
      <rPr>
        <sz val="11"/>
        <color rgb="FF000000"/>
        <rFont val="Calibri"/>
        <family val="2"/>
      </rPr>
      <t xml:space="preserve">It is </t>
    </r>
    <r>
      <rPr>
        <b/>
        <sz val="11"/>
        <color rgb="FF000000"/>
        <rFont val="Calibri"/>
        <family val="2"/>
      </rPr>
      <t xml:space="preserve">required </t>
    </r>
    <r>
      <rPr>
        <sz val="11"/>
        <color rgb="FF000000"/>
        <rFont val="Calibri"/>
        <family val="2"/>
      </rPr>
      <t xml:space="preserve">to submit this form for </t>
    </r>
    <r>
      <rPr>
        <b/>
        <sz val="11"/>
        <color rgb="FF000000"/>
        <rFont val="Calibri"/>
        <family val="2"/>
      </rPr>
      <t>each funding source</t>
    </r>
    <r>
      <rPr>
        <sz val="11"/>
        <color rgb="FF000000"/>
        <rFont val="Calibri"/>
        <family val="2"/>
      </rPr>
      <t xml:space="preserve"> used in the draw. </t>
    </r>
  </si>
  <si>
    <t>6)</t>
  </si>
  <si>
    <t>Used to autofill the 15-B Draw Summary and 15-A Draw Request Form. It also tracks Draws for the four funding sources.</t>
  </si>
  <si>
    <t>A checks-and-balance to ensure the correct totals of invoices when splitting invoices over multiple awards</t>
  </si>
  <si>
    <r>
      <t xml:space="preserve">Columns </t>
    </r>
    <r>
      <rPr>
        <b/>
        <sz val="11"/>
        <color rgb="FF000000"/>
        <rFont val="Calibri"/>
        <family val="2"/>
      </rPr>
      <t xml:space="preserve">A-C </t>
    </r>
    <r>
      <rPr>
        <sz val="11"/>
        <color rgb="FF000000"/>
        <rFont val="Calibri"/>
        <family val="2"/>
      </rPr>
      <t xml:space="preserve">is hand entered. The remaining columns are data driven from the </t>
    </r>
    <r>
      <rPr>
        <b/>
        <i/>
        <sz val="11"/>
        <color rgb="FF000000"/>
        <rFont val="Calibri"/>
        <family val="2"/>
      </rPr>
      <t>Draw Data</t>
    </r>
    <r>
      <rPr>
        <sz val="11"/>
        <color rgb="FF000000"/>
        <rFont val="Calibri"/>
        <family val="2"/>
      </rPr>
      <t xml:space="preserve"> tab.</t>
    </r>
  </si>
  <si>
    <t>Further instructions, tips and explanations are located in each tab to the right of the spreadsheet.</t>
  </si>
  <si>
    <t>Draw Summary Worksheet Breakdown &amp; Instructions</t>
  </si>
  <si>
    <r>
      <t>15-C Budget Summary</t>
    </r>
    <r>
      <rPr>
        <u/>
        <sz val="12"/>
        <color rgb="FF000000"/>
        <rFont val="Calibri"/>
        <family val="2"/>
      </rPr>
      <t xml:space="preserve"> tab </t>
    </r>
  </si>
  <si>
    <r>
      <rPr>
        <b/>
        <u/>
        <sz val="12"/>
        <color rgb="FF000000"/>
        <rFont val="Calibri"/>
        <family val="2"/>
      </rPr>
      <t>Budget Data</t>
    </r>
    <r>
      <rPr>
        <u/>
        <sz val="12"/>
        <color rgb="FF000000"/>
        <rFont val="Calibri"/>
        <family val="2"/>
      </rPr>
      <t xml:space="preserve"> tab</t>
    </r>
  </si>
  <si>
    <r>
      <t xml:space="preserve">Draw Data </t>
    </r>
    <r>
      <rPr>
        <u/>
        <sz val="12"/>
        <rFont val="Calibri"/>
        <family val="2"/>
        <scheme val="minor"/>
      </rPr>
      <t>tab</t>
    </r>
  </si>
  <si>
    <r>
      <t>Invoice Check</t>
    </r>
    <r>
      <rPr>
        <u/>
        <sz val="12"/>
        <color rgb="FF000000"/>
        <rFont val="Calibri"/>
        <family val="2"/>
      </rPr>
      <t xml:space="preserve"> tab -</t>
    </r>
    <r>
      <rPr>
        <i/>
        <u/>
        <sz val="11"/>
        <color rgb="FF000000"/>
        <rFont val="Calibri"/>
        <family val="2"/>
      </rPr>
      <t>Optional tab</t>
    </r>
  </si>
  <si>
    <t>Be sure to save (Save As) your workbook to your computer to save all your data.</t>
  </si>
  <si>
    <t>Contingency (Apprvd Chg Orders Only)</t>
  </si>
  <si>
    <t>Contingency (Apprvd Chg Orders ONLY)</t>
  </si>
  <si>
    <t>Property Acquisition</t>
  </si>
  <si>
    <t>Other Explanation &amp; Change Order Detail (CO#X)</t>
  </si>
  <si>
    <t>CO#1</t>
  </si>
  <si>
    <t>The Participant certifies that this payment request is for eligible costs incurred in accordance with SRDP Program regulations and that proper documentation has been included to support this request.</t>
  </si>
  <si>
    <r>
      <t xml:space="preserve">1. All Requests for Payment must include an </t>
    </r>
    <r>
      <rPr>
        <b/>
        <sz val="10"/>
        <color theme="1"/>
        <rFont val="Calibri"/>
        <family val="2"/>
        <scheme val="minor"/>
      </rPr>
      <t>SRDP-15B</t>
    </r>
    <r>
      <rPr>
        <sz val="10"/>
        <color theme="1"/>
        <rFont val="Calibri"/>
        <family val="2"/>
        <scheme val="minor"/>
      </rPr>
      <t xml:space="preserve"> Draw Summary Form.</t>
    </r>
  </si>
  <si>
    <r>
      <t xml:space="preserve">2. If requesting costs for construction, an </t>
    </r>
    <r>
      <rPr>
        <b/>
        <sz val="10"/>
        <color theme="1"/>
        <rFont val="Calibri"/>
        <family val="2"/>
        <scheme val="minor"/>
      </rPr>
      <t xml:space="preserve">SRDP-5 </t>
    </r>
    <r>
      <rPr>
        <sz val="10"/>
        <color theme="1"/>
        <rFont val="Calibri"/>
        <family val="2"/>
        <scheme val="minor"/>
      </rPr>
      <t>Request for Inspection must be included along with AIA documents (signed by architect).</t>
    </r>
  </si>
  <si>
    <t>1-21032</t>
  </si>
  <si>
    <t>Owner Name</t>
  </si>
  <si>
    <t>00005</t>
  </si>
  <si>
    <t>Best Architect</t>
  </si>
  <si>
    <t>60875</t>
  </si>
  <si>
    <t>Best Appraiser</t>
  </si>
  <si>
    <t>Best Consultant</t>
  </si>
  <si>
    <t>132463</t>
  </si>
  <si>
    <t>340123</t>
  </si>
  <si>
    <t>Best Demo Contractor</t>
  </si>
  <si>
    <t>AIA-1</t>
  </si>
  <si>
    <t>Best Builder</t>
  </si>
  <si>
    <t>18-0001</t>
  </si>
  <si>
    <t>Balance - Draw 1-9</t>
  </si>
  <si>
    <t>Total Balance</t>
  </si>
  <si>
    <t>Page 1</t>
  </si>
  <si>
    <t>Page 2</t>
  </si>
  <si>
    <t>SC1Other:</t>
  </si>
  <si>
    <t>SC2Other:</t>
  </si>
  <si>
    <t>ExplanationIC</t>
  </si>
  <si>
    <t>ExplanationPF</t>
  </si>
  <si>
    <t>ExplanationC</t>
  </si>
  <si>
    <t>Compliance Monitoring Fees (2023)</t>
  </si>
  <si>
    <t>Comp Monitoring Fees (2022)</t>
  </si>
  <si>
    <r>
      <t xml:space="preserve">Contingency </t>
    </r>
    <r>
      <rPr>
        <sz val="8"/>
        <color rgb="FF000000"/>
        <rFont val="Calibri"/>
        <family val="2"/>
        <scheme val="minor"/>
      </rPr>
      <t>(Apprvd Chg Orders ONLY)</t>
    </r>
  </si>
  <si>
    <r>
      <t xml:space="preserve">Attorney - </t>
    </r>
    <r>
      <rPr>
        <sz val="7"/>
        <color rgb="FF000000"/>
        <rFont val="Calibri"/>
        <family val="2"/>
        <scheme val="minor"/>
      </rPr>
      <t>(for SCHTF -Acquisition costs only)</t>
    </r>
  </si>
  <si>
    <t>Rev: 04/30/2025</t>
  </si>
  <si>
    <r>
      <rPr>
        <b/>
        <i/>
        <sz val="9"/>
        <rFont val="Arial"/>
        <family val="2"/>
      </rPr>
      <t>ENTER DETAIL ON TAB 2</t>
    </r>
    <r>
      <rPr>
        <sz val="10"/>
        <rFont val="Arial"/>
        <family val="2"/>
      </rPr>
      <t xml:space="preserve"> -Budget Summary </t>
    </r>
  </si>
  <si>
    <r>
      <rPr>
        <b/>
        <i/>
        <sz val="10"/>
        <rFont val="Arial"/>
        <family val="2"/>
      </rPr>
      <t>ENTER DETAIL ON TAB 2</t>
    </r>
    <r>
      <rPr>
        <b/>
        <i/>
        <sz val="9"/>
        <rFont val="Arial"/>
        <family val="2"/>
      </rPr>
      <t xml:space="preserve"> </t>
    </r>
    <r>
      <rPr>
        <b/>
        <sz val="9"/>
        <rFont val="Arial"/>
        <family val="2"/>
      </rPr>
      <t>-</t>
    </r>
    <r>
      <rPr>
        <sz val="9"/>
        <rFont val="Arial"/>
        <family val="2"/>
      </rPr>
      <t xml:space="preserve"> Budget Summary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</si>
</sst>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quot;$&quot;#,##0.00;[Red]&quot;$&quot;#,##0.00"/>
  </numFmts>
  <fonts count="10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2"/>
      <name val="Arial MT"/>
    </font>
    <font>
      <b/>
      <sz val="10"/>
      <name val="Arial"/>
      <family val="2"/>
    </font>
    <font>
      <b/>
      <sz val="11"/>
      <name val="Arial"/>
      <family val="2"/>
    </font>
    <font>
      <sz val="9"/>
      <name val="Arial"/>
      <family val="2"/>
    </font>
    <font>
      <sz val="9"/>
      <color theme="0"/>
      <name val="Arial"/>
      <family val="2"/>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9"/>
      <color indexed="81"/>
      <name val="Tahoma"/>
      <family val="2"/>
    </font>
    <font>
      <b/>
      <sz val="9"/>
      <color indexed="81"/>
      <name val="Tahoma"/>
      <family val="2"/>
    </font>
    <font>
      <b/>
      <sz val="14"/>
      <name val="Arial"/>
      <family val="2"/>
    </font>
    <font>
      <u/>
      <sz val="10"/>
      <color theme="10"/>
      <name val="Arial"/>
      <family val="2"/>
    </font>
    <font>
      <sz val="12"/>
      <color theme="1"/>
      <name val="Calibri"/>
      <family val="2"/>
      <scheme val="minor"/>
    </font>
    <font>
      <b/>
      <sz val="9"/>
      <color rgb="FFFF0000"/>
      <name val="Arial"/>
      <family val="2"/>
    </font>
    <font>
      <sz val="10"/>
      <name val="Arial"/>
      <family val="2"/>
    </font>
    <font>
      <b/>
      <sz val="11"/>
      <color rgb="FFFF0000"/>
      <name val="Calibri"/>
      <family val="2"/>
      <scheme val="minor"/>
    </font>
    <font>
      <sz val="11"/>
      <name val="Calibri"/>
      <family val="2"/>
      <scheme val="minor"/>
    </font>
    <font>
      <sz val="11"/>
      <color theme="0"/>
      <name val="Calibri"/>
      <family val="2"/>
      <scheme val="minor"/>
    </font>
    <font>
      <b/>
      <sz val="9"/>
      <color theme="0"/>
      <name val="Arial"/>
      <family val="2"/>
    </font>
    <font>
      <sz val="10"/>
      <name val="Calibri"/>
      <family val="2"/>
      <scheme val="minor"/>
    </font>
    <font>
      <sz val="10.5"/>
      <color theme="1"/>
      <name val="Calibri"/>
      <family val="2"/>
      <scheme val="minor"/>
    </font>
    <font>
      <sz val="10"/>
      <name val="Arial"/>
      <family val="2"/>
    </font>
    <font>
      <b/>
      <i/>
      <sz val="9"/>
      <name val="Arial"/>
      <family val="2"/>
    </font>
    <font>
      <b/>
      <sz val="12"/>
      <name val="Arial"/>
      <family val="2"/>
    </font>
    <font>
      <b/>
      <sz val="10"/>
      <name val="Calibri"/>
      <family val="2"/>
      <scheme val="minor"/>
    </font>
    <font>
      <sz val="10"/>
      <name val="Calibri"/>
      <family val="2"/>
    </font>
    <font>
      <b/>
      <sz val="12"/>
      <color indexed="8"/>
      <name val="Calibri"/>
      <family val="2"/>
      <scheme val="minor"/>
    </font>
    <font>
      <b/>
      <sz val="11"/>
      <color indexed="8"/>
      <name val="Calibri"/>
      <family val="2"/>
      <scheme val="minor"/>
    </font>
    <font>
      <b/>
      <sz val="10"/>
      <color indexed="12"/>
      <name val="Calibri"/>
      <family val="2"/>
      <scheme val="minor"/>
    </font>
    <font>
      <b/>
      <sz val="10"/>
      <color indexed="8"/>
      <name val="Calibri"/>
      <family val="2"/>
      <scheme val="minor"/>
    </font>
    <font>
      <b/>
      <sz val="10"/>
      <color rgb="FF0000FF"/>
      <name val="Calibri"/>
      <family val="2"/>
      <scheme val="minor"/>
    </font>
    <font>
      <b/>
      <sz val="9"/>
      <color indexed="12"/>
      <name val="Calibri"/>
      <family val="2"/>
      <scheme val="minor"/>
    </font>
    <font>
      <b/>
      <sz val="9"/>
      <color indexed="8"/>
      <name val="Calibri"/>
      <family val="2"/>
      <scheme val="minor"/>
    </font>
    <font>
      <b/>
      <sz val="11"/>
      <name val="Calibri"/>
      <family val="2"/>
      <scheme val="minor"/>
    </font>
    <font>
      <b/>
      <sz val="9"/>
      <name val="Calibri"/>
      <family val="2"/>
      <scheme val="minor"/>
    </font>
    <font>
      <sz val="10"/>
      <color theme="0"/>
      <name val="Calibri"/>
      <family val="2"/>
      <scheme val="minor"/>
    </font>
    <font>
      <sz val="11"/>
      <color indexed="8"/>
      <name val="Calibri"/>
      <family val="2"/>
      <scheme val="minor"/>
    </font>
    <font>
      <sz val="9"/>
      <name val="Calibri"/>
      <family val="2"/>
      <scheme val="minor"/>
    </font>
    <font>
      <sz val="9"/>
      <color indexed="8"/>
      <name val="Calibri"/>
      <family val="2"/>
      <scheme val="minor"/>
    </font>
    <font>
      <sz val="8"/>
      <color theme="0"/>
      <name val="Calibri"/>
      <family val="2"/>
      <scheme val="minor"/>
    </font>
    <font>
      <sz val="9"/>
      <color indexed="12"/>
      <name val="Calibri"/>
      <family val="2"/>
      <scheme val="minor"/>
    </font>
    <font>
      <sz val="8"/>
      <name val="Calibri"/>
      <family val="2"/>
      <scheme val="minor"/>
    </font>
    <font>
      <b/>
      <sz val="11"/>
      <color indexed="12"/>
      <name val="Calibri"/>
      <family val="2"/>
      <scheme val="minor"/>
    </font>
    <font>
      <sz val="8"/>
      <color indexed="8"/>
      <name val="Calibri"/>
      <family val="2"/>
      <scheme val="minor"/>
    </font>
    <font>
      <b/>
      <sz val="14"/>
      <color theme="1"/>
      <name val="Calibri"/>
      <family val="2"/>
      <scheme val="minor"/>
    </font>
    <font>
      <b/>
      <sz val="11"/>
      <color rgb="FFC00000"/>
      <name val="Calibri"/>
      <family val="2"/>
      <scheme val="minor"/>
    </font>
    <font>
      <b/>
      <sz val="12"/>
      <name val="Calibri"/>
      <family val="2"/>
      <scheme val="minor"/>
    </font>
    <font>
      <sz val="10"/>
      <color theme="0"/>
      <name val="Arial"/>
      <family val="2"/>
    </font>
    <font>
      <sz val="12"/>
      <name val="Arial"/>
      <family val="2"/>
    </font>
    <font>
      <b/>
      <sz val="11"/>
      <color theme="0"/>
      <name val="Calibri"/>
      <family val="2"/>
      <scheme val="minor"/>
    </font>
    <font>
      <b/>
      <sz val="14"/>
      <color rgb="FF000000"/>
      <name val="Calibri"/>
      <family val="2"/>
      <scheme val="minor"/>
    </font>
    <font>
      <b/>
      <sz val="11"/>
      <color rgb="FF000000"/>
      <name val="Calibri"/>
      <family val="2"/>
    </font>
    <font>
      <b/>
      <u/>
      <sz val="12"/>
      <color rgb="FF000000"/>
      <name val="Calibri"/>
      <family val="2"/>
    </font>
    <font>
      <u/>
      <sz val="12"/>
      <color rgb="FF000000"/>
      <name val="Calibri"/>
      <family val="2"/>
    </font>
    <font>
      <sz val="11"/>
      <color rgb="FF000000"/>
      <name val="Calibri"/>
      <family val="2"/>
    </font>
    <font>
      <b/>
      <i/>
      <sz val="11"/>
      <color rgb="FF000000"/>
      <name val="Calibri"/>
      <family val="2"/>
    </font>
    <font>
      <b/>
      <i/>
      <sz val="10"/>
      <name val="Calibri"/>
      <family val="2"/>
      <scheme val="minor"/>
    </font>
    <font>
      <i/>
      <sz val="11"/>
      <color rgb="FF000000"/>
      <name val="Calibri"/>
      <family val="2"/>
    </font>
    <font>
      <b/>
      <sz val="12"/>
      <color rgb="FF000000"/>
      <name val="Calibri"/>
      <family val="2"/>
    </font>
    <font>
      <b/>
      <i/>
      <sz val="11"/>
      <name val="Calibri"/>
      <family val="2"/>
      <scheme val="minor"/>
    </font>
    <font>
      <sz val="12"/>
      <name val="Calibri"/>
      <family val="2"/>
      <scheme val="minor"/>
    </font>
    <font>
      <b/>
      <sz val="12"/>
      <color rgb="FFC00000"/>
      <name val="Calibri"/>
      <family val="2"/>
      <scheme val="minor"/>
    </font>
    <font>
      <b/>
      <sz val="11"/>
      <color rgb="FFC00000"/>
      <name val="Calibri"/>
      <family val="2"/>
    </font>
    <font>
      <b/>
      <sz val="14"/>
      <color rgb="FFC00000"/>
      <name val="Calibri"/>
      <family val="2"/>
    </font>
    <font>
      <b/>
      <u/>
      <sz val="12"/>
      <name val="Calibri"/>
      <family val="2"/>
      <scheme val="minor"/>
    </font>
    <font>
      <u/>
      <sz val="12"/>
      <name val="Calibri"/>
      <family val="2"/>
      <scheme val="minor"/>
    </font>
    <font>
      <i/>
      <u/>
      <sz val="11"/>
      <color rgb="FF000000"/>
      <name val="Calibri"/>
      <family val="2"/>
    </font>
    <font>
      <b/>
      <sz val="14"/>
      <color indexed="8"/>
      <name val="Calibri"/>
      <family val="2"/>
      <scheme val="minor"/>
    </font>
    <font>
      <sz val="12"/>
      <color indexed="8"/>
      <name val="Calibri"/>
      <family val="2"/>
      <scheme val="minor"/>
    </font>
    <font>
      <sz val="9"/>
      <color theme="0" tint="-4.9989318521683403E-2"/>
      <name val="Calibri"/>
      <family val="2"/>
      <scheme val="minor"/>
    </font>
    <font>
      <sz val="10"/>
      <color theme="0" tint="-4.9989318521683403E-2"/>
      <name val="Calibri"/>
      <family val="2"/>
      <scheme val="minor"/>
    </font>
    <font>
      <sz val="8"/>
      <color theme="0" tint="-4.9989318521683403E-2"/>
      <name val="Calibri"/>
      <family val="2"/>
      <scheme val="minor"/>
    </font>
    <font>
      <b/>
      <sz val="12"/>
      <color theme="1"/>
      <name val="Calibri"/>
      <family val="2"/>
      <scheme val="minor"/>
    </font>
    <font>
      <b/>
      <sz val="9"/>
      <color rgb="FFC00000"/>
      <name val="Calibri"/>
      <family val="2"/>
      <scheme val="minor"/>
    </font>
    <font>
      <b/>
      <sz val="8"/>
      <color theme="0" tint="-4.9989318521683403E-2"/>
      <name val="Calibri"/>
      <family val="2"/>
      <scheme val="minor"/>
    </font>
    <font>
      <b/>
      <sz val="9"/>
      <color rgb="FF000000"/>
      <name val="Tahoma"/>
      <family val="2"/>
    </font>
    <font>
      <sz val="9"/>
      <color rgb="FF000000"/>
      <name val="Tahoma"/>
      <family val="2"/>
    </font>
    <font>
      <b/>
      <sz val="12"/>
      <color rgb="FFC00000"/>
      <name val="Arial"/>
      <family val="2"/>
    </font>
    <font>
      <b/>
      <sz val="8"/>
      <name val="Calibri"/>
      <family val="2"/>
      <scheme val="minor"/>
    </font>
    <font>
      <b/>
      <sz val="8"/>
      <color indexed="12"/>
      <name val="Calibri"/>
      <family val="2"/>
      <scheme val="minor"/>
    </font>
    <font>
      <b/>
      <i/>
      <sz val="9"/>
      <color indexed="8"/>
      <name val="Calibri"/>
      <family val="2"/>
      <scheme val="minor"/>
    </font>
    <font>
      <sz val="9"/>
      <color rgb="FF0000FF"/>
      <name val="Calibri"/>
      <family val="2"/>
      <scheme val="minor"/>
    </font>
    <font>
      <i/>
      <sz val="9"/>
      <name val="Calibri"/>
      <family val="2"/>
      <scheme val="minor"/>
    </font>
    <font>
      <i/>
      <sz val="9"/>
      <color rgb="FF0000FF"/>
      <name val="Calibri"/>
      <family val="2"/>
      <scheme val="minor"/>
    </font>
    <font>
      <sz val="8"/>
      <color rgb="FF000000"/>
      <name val="Calibri"/>
      <family val="2"/>
      <scheme val="minor"/>
    </font>
    <font>
      <sz val="7"/>
      <color rgb="FF000000"/>
      <name val="Calibri"/>
      <family val="2"/>
      <scheme val="minor"/>
    </font>
    <font>
      <b/>
      <i/>
      <sz val="9"/>
      <name val="Calibri"/>
      <family val="2"/>
      <scheme val="minor"/>
    </font>
    <font>
      <b/>
      <sz val="9"/>
      <color rgb="FF0000FF"/>
      <name val="Calibri"/>
      <family val="2"/>
      <scheme val="minor"/>
    </font>
    <font>
      <b/>
      <sz val="10"/>
      <color rgb="FFC00000"/>
      <name val="Calibri"/>
      <family val="2"/>
      <scheme val="minor"/>
    </font>
    <font>
      <b/>
      <i/>
      <sz val="10"/>
      <name val="Arial"/>
      <family val="2"/>
    </font>
    <font>
      <b/>
      <sz val="9"/>
      <name val="Arial"/>
      <family val="2"/>
    </font>
  </fonts>
  <fills count="24">
    <fill>
      <patternFill patternType="none"/>
    </fill>
    <fill>
      <patternFill patternType="gray125"/>
    </fill>
    <fill>
      <patternFill patternType="solid">
        <fgColor indexed="9"/>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0E0F4"/>
        <bgColor indexed="64"/>
      </patternFill>
    </fill>
    <fill>
      <patternFill patternType="solid">
        <fgColor rgb="FFFFFFCC"/>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E1FFFF"/>
        <bgColor indexed="64"/>
      </patternFill>
    </fill>
    <fill>
      <patternFill patternType="solid">
        <fgColor rgb="FFE8E8E8"/>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B7FFFF"/>
        <bgColor indexed="64"/>
      </patternFill>
    </fill>
    <fill>
      <patternFill patternType="solid">
        <fgColor rgb="FFCCFFFF"/>
        <bgColor indexed="64"/>
      </patternFill>
    </fill>
    <fill>
      <patternFill patternType="solid">
        <fgColor theme="5"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5">
    <xf numFmtId="0" fontId="0" fillId="0" borderId="0"/>
    <xf numFmtId="43" fontId="14" fillId="0" borderId="0" applyFont="0" applyFill="0" applyBorder="0" applyAlignment="0" applyProtection="0"/>
    <xf numFmtId="0" fontId="16" fillId="2" borderId="0"/>
    <xf numFmtId="0" fontId="13" fillId="0" borderId="0"/>
    <xf numFmtId="44" fontId="13" fillId="0" borderId="0" applyFont="0" applyFill="0" applyBorder="0" applyAlignment="0" applyProtection="0"/>
    <xf numFmtId="43" fontId="13" fillId="0" borderId="0" applyFont="0" applyFill="0" applyBorder="0" applyAlignment="0" applyProtection="0"/>
    <xf numFmtId="0" fontId="28" fillId="0" borderId="0" applyNumberFormat="0" applyFill="0" applyBorder="0" applyAlignment="0" applyProtection="0"/>
    <xf numFmtId="0" fontId="31" fillId="0" borderId="0"/>
    <xf numFmtId="0" fontId="10"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14" fillId="0" borderId="0"/>
    <xf numFmtId="0" fontId="3" fillId="0" borderId="0"/>
    <xf numFmtId="44" fontId="38" fillId="0" borderId="0" applyFont="0" applyFill="0" applyBorder="0" applyAlignment="0" applyProtection="0"/>
  </cellStyleXfs>
  <cellXfs count="520">
    <xf numFmtId="0" fontId="0" fillId="0" borderId="0" xfId="0"/>
    <xf numFmtId="165" fontId="0" fillId="0" borderId="0" xfId="0" applyNumberFormat="1"/>
    <xf numFmtId="0" fontId="0" fillId="0" borderId="1" xfId="0" applyBorder="1"/>
    <xf numFmtId="0" fontId="21" fillId="0" borderId="1" xfId="0" applyFont="1" applyBorder="1"/>
    <xf numFmtId="165" fontId="0" fillId="0" borderId="1" xfId="0" applyNumberFormat="1" applyBorder="1"/>
    <xf numFmtId="0" fontId="21" fillId="0" borderId="0" xfId="0" applyFont="1"/>
    <xf numFmtId="0" fontId="14" fillId="0" borderId="1" xfId="0" applyFont="1" applyBorder="1"/>
    <xf numFmtId="0" fontId="14" fillId="0" borderId="0" xfId="0" applyFont="1"/>
    <xf numFmtId="0" fontId="13" fillId="0" borderId="0" xfId="3"/>
    <xf numFmtId="0" fontId="13" fillId="0" borderId="0" xfId="3" applyAlignment="1">
      <alignment horizontal="left"/>
    </xf>
    <xf numFmtId="44" fontId="0" fillId="0" borderId="0" xfId="4" applyFont="1" applyFill="1" applyBorder="1" applyAlignment="1" applyProtection="1">
      <alignment horizontal="left"/>
    </xf>
    <xf numFmtId="0" fontId="13" fillId="0" borderId="0" xfId="3" applyAlignment="1">
      <alignment horizontal="center"/>
    </xf>
    <xf numFmtId="0" fontId="0" fillId="0" borderId="1" xfId="0" applyBorder="1" applyProtection="1">
      <protection locked="0"/>
    </xf>
    <xf numFmtId="0" fontId="21" fillId="0" borderId="1" xfId="0" applyFont="1" applyBorder="1" applyProtection="1">
      <protection locked="0"/>
    </xf>
    <xf numFmtId="0" fontId="11" fillId="0" borderId="0" xfId="3" applyFont="1" applyAlignment="1">
      <alignment horizontal="left"/>
    </xf>
    <xf numFmtId="0" fontId="22" fillId="0" borderId="0" xfId="3" applyFont="1"/>
    <xf numFmtId="0" fontId="12" fillId="0" borderId="0" xfId="3" applyFont="1" applyAlignment="1">
      <alignment wrapText="1"/>
    </xf>
    <xf numFmtId="0" fontId="12" fillId="0" borderId="0" xfId="3" applyFont="1" applyAlignment="1">
      <alignment vertical="top" wrapText="1"/>
    </xf>
    <xf numFmtId="49" fontId="12" fillId="0" borderId="0" xfId="3" applyNumberFormat="1" applyFont="1" applyAlignment="1">
      <alignment vertical="top" wrapText="1"/>
    </xf>
    <xf numFmtId="49" fontId="12" fillId="0" borderId="0" xfId="3" applyNumberFormat="1" applyFont="1" applyAlignment="1">
      <alignment horizontal="left" vertical="top" wrapText="1"/>
    </xf>
    <xf numFmtId="0" fontId="24" fillId="0" borderId="0" xfId="3" applyFont="1" applyAlignment="1">
      <alignment vertical="top" wrapText="1"/>
    </xf>
    <xf numFmtId="0" fontId="23" fillId="0" borderId="0" xfId="3" applyFont="1" applyAlignment="1">
      <alignment vertical="top" wrapText="1"/>
    </xf>
    <xf numFmtId="0" fontId="13" fillId="0" borderId="0" xfId="3" applyAlignment="1">
      <alignment vertical="top"/>
    </xf>
    <xf numFmtId="49" fontId="23" fillId="0" borderId="0" xfId="3" applyNumberFormat="1" applyFont="1" applyAlignment="1">
      <alignment horizontal="left" vertical="top" wrapText="1"/>
    </xf>
    <xf numFmtId="0" fontId="0" fillId="0" borderId="0" xfId="0" applyProtection="1">
      <protection hidden="1"/>
    </xf>
    <xf numFmtId="0" fontId="17" fillId="0" borderId="0" xfId="0" applyFont="1" applyAlignment="1" applyProtection="1">
      <alignment horizontal="left"/>
      <protection hidden="1"/>
    </xf>
    <xf numFmtId="0" fontId="17" fillId="0" borderId="0" xfId="0" applyFont="1" applyProtection="1">
      <protection hidden="1"/>
    </xf>
    <xf numFmtId="0" fontId="13" fillId="0" borderId="0" xfId="3" applyAlignment="1" applyProtection="1">
      <alignment horizontal="right"/>
      <protection hidden="1"/>
    </xf>
    <xf numFmtId="0" fontId="13" fillId="0" borderId="0" xfId="3" applyProtection="1">
      <protection hidden="1"/>
    </xf>
    <xf numFmtId="0" fontId="11" fillId="0" borderId="0" xfId="3" applyFont="1" applyAlignment="1" applyProtection="1">
      <alignment horizontal="right"/>
      <protection hidden="1"/>
    </xf>
    <xf numFmtId="0" fontId="13" fillId="0" borderId="0" xfId="3" applyAlignment="1" applyProtection="1">
      <alignment horizontal="left"/>
      <protection hidden="1"/>
    </xf>
    <xf numFmtId="0" fontId="13" fillId="0" borderId="0" xfId="3" applyAlignment="1" applyProtection="1">
      <alignment horizontal="center"/>
      <protection hidden="1"/>
    </xf>
    <xf numFmtId="0" fontId="11" fillId="0" borderId="0" xfId="3" applyFont="1" applyAlignment="1" applyProtection="1">
      <alignment horizontal="center"/>
      <protection hidden="1"/>
    </xf>
    <xf numFmtId="0" fontId="0" fillId="0" borderId="0" xfId="0" applyAlignment="1" applyProtection="1">
      <alignment horizontal="left"/>
      <protection hidden="1"/>
    </xf>
    <xf numFmtId="165" fontId="13" fillId="0" borderId="10" xfId="3" applyNumberFormat="1" applyBorder="1" applyAlignment="1" applyProtection="1">
      <alignment horizontal="center"/>
      <protection hidden="1"/>
    </xf>
    <xf numFmtId="0" fontId="9" fillId="0" borderId="0" xfId="3" applyFont="1" applyProtection="1">
      <protection hidden="1"/>
    </xf>
    <xf numFmtId="165" fontId="13" fillId="0" borderId="0" xfId="3" applyNumberFormat="1" applyAlignment="1" applyProtection="1">
      <alignment horizontal="center"/>
      <protection hidden="1"/>
    </xf>
    <xf numFmtId="0" fontId="11" fillId="0" borderId="0" xfId="3" applyFont="1" applyProtection="1">
      <protection hidden="1"/>
    </xf>
    <xf numFmtId="0" fontId="11" fillId="0" borderId="0" xfId="3" applyFont="1" applyAlignment="1" applyProtection="1">
      <alignment horizontal="left"/>
      <protection hidden="1"/>
    </xf>
    <xf numFmtId="0" fontId="30" fillId="0" borderId="0" xfId="0" applyFont="1" applyAlignment="1" applyProtection="1">
      <alignment vertical="top" wrapText="1"/>
      <protection hidden="1"/>
    </xf>
    <xf numFmtId="0" fontId="13" fillId="0" borderId="20" xfId="3" applyBorder="1" applyProtection="1">
      <protection hidden="1"/>
    </xf>
    <xf numFmtId="0" fontId="30" fillId="0" borderId="20" xfId="0" applyFont="1" applyBorder="1" applyAlignment="1" applyProtection="1">
      <alignment vertical="top" wrapText="1"/>
      <protection hidden="1"/>
    </xf>
    <xf numFmtId="0" fontId="0" fillId="0" borderId="20" xfId="0" applyBorder="1" applyProtection="1">
      <protection hidden="1"/>
    </xf>
    <xf numFmtId="49" fontId="23" fillId="0" borderId="20" xfId="3" applyNumberFormat="1" applyFont="1" applyBorder="1" applyAlignment="1" applyProtection="1">
      <alignment horizontal="left" vertical="top" wrapText="1"/>
      <protection hidden="1"/>
    </xf>
    <xf numFmtId="49" fontId="23" fillId="0" borderId="0" xfId="3" applyNumberFormat="1" applyFont="1" applyAlignment="1" applyProtection="1">
      <alignment vertical="top" wrapText="1"/>
      <protection hidden="1"/>
    </xf>
    <xf numFmtId="0" fontId="12" fillId="0" borderId="0" xfId="3" applyFont="1" applyAlignment="1" applyProtection="1">
      <alignment horizontal="left"/>
      <protection hidden="1"/>
    </xf>
    <xf numFmtId="0" fontId="13" fillId="0" borderId="9" xfId="3" applyBorder="1" applyAlignment="1" applyProtection="1">
      <alignment horizontal="left"/>
      <protection hidden="1"/>
    </xf>
    <xf numFmtId="0" fontId="20" fillId="0" borderId="0" xfId="0" applyFont="1" applyAlignment="1" applyProtection="1">
      <alignment horizontal="right" wrapText="1"/>
      <protection hidden="1"/>
    </xf>
    <xf numFmtId="166" fontId="20" fillId="0" borderId="0" xfId="0" applyNumberFormat="1" applyFont="1" applyAlignment="1" applyProtection="1">
      <alignment horizontal="center" wrapText="1"/>
      <protection hidden="1"/>
    </xf>
    <xf numFmtId="0" fontId="35" fillId="0" borderId="20" xfId="0" applyFont="1" applyBorder="1" applyAlignment="1" applyProtection="1">
      <alignment vertical="top" wrapText="1"/>
      <protection hidden="1"/>
    </xf>
    <xf numFmtId="165" fontId="35" fillId="0" borderId="20" xfId="0" applyNumberFormat="1" applyFont="1" applyBorder="1" applyAlignment="1" applyProtection="1">
      <alignment horizontal="center" vertical="top" wrapText="1"/>
      <protection hidden="1"/>
    </xf>
    <xf numFmtId="0" fontId="7" fillId="0" borderId="0" xfId="3" applyFont="1" applyAlignment="1" applyProtection="1">
      <alignment horizontal="right"/>
      <protection hidden="1"/>
    </xf>
    <xf numFmtId="0" fontId="0" fillId="0" borderId="0" xfId="0" applyAlignment="1">
      <alignment horizontal="left"/>
    </xf>
    <xf numFmtId="14" fontId="13" fillId="0" borderId="0" xfId="3" applyNumberFormat="1" applyAlignment="1">
      <alignment horizontal="left" vertical="top"/>
    </xf>
    <xf numFmtId="0" fontId="23" fillId="0" borderId="0" xfId="3" applyFont="1" applyAlignment="1">
      <alignment horizontal="left" vertical="top" wrapText="1"/>
    </xf>
    <xf numFmtId="165" fontId="8" fillId="0" borderId="0" xfId="3" applyNumberFormat="1" applyFont="1" applyProtection="1">
      <protection hidden="1"/>
    </xf>
    <xf numFmtId="165" fontId="33" fillId="0" borderId="0" xfId="0" applyNumberFormat="1" applyFont="1" applyProtection="1">
      <protection hidden="1"/>
    </xf>
    <xf numFmtId="0" fontId="6" fillId="0" borderId="0" xfId="3" applyFont="1" applyProtection="1">
      <protection hidden="1"/>
    </xf>
    <xf numFmtId="165" fontId="34" fillId="0" borderId="0" xfId="3" applyNumberFormat="1" applyFont="1" applyAlignment="1" applyProtection="1">
      <alignment horizontal="center"/>
      <protection locked="0"/>
    </xf>
    <xf numFmtId="165" fontId="34" fillId="0" borderId="0" xfId="0" applyNumberFormat="1" applyFont="1" applyAlignment="1" applyProtection="1">
      <alignment horizontal="center"/>
      <protection locked="0"/>
    </xf>
    <xf numFmtId="0" fontId="4" fillId="0" borderId="0" xfId="3" applyFont="1"/>
    <xf numFmtId="0" fontId="0" fillId="0" borderId="0" xfId="0" applyProtection="1">
      <protection locked="0"/>
    </xf>
    <xf numFmtId="14" fontId="0" fillId="0" borderId="0" xfId="0" applyNumberFormat="1" applyProtection="1">
      <protection locked="0"/>
    </xf>
    <xf numFmtId="0" fontId="14" fillId="0" borderId="1" xfId="0" applyFont="1" applyBorder="1" applyProtection="1">
      <protection locked="0"/>
    </xf>
    <xf numFmtId="14" fontId="0" fillId="0" borderId="1" xfId="0" applyNumberFormat="1" applyBorder="1" applyProtection="1">
      <protection locked="0"/>
    </xf>
    <xf numFmtId="43" fontId="0" fillId="0" borderId="1" xfId="0" applyNumberFormat="1" applyBorder="1" applyProtection="1">
      <protection locked="0"/>
    </xf>
    <xf numFmtId="43" fontId="0" fillId="0" borderId="0" xfId="0" applyNumberFormat="1" applyProtection="1">
      <protection locked="0"/>
    </xf>
    <xf numFmtId="165" fontId="0" fillId="0" borderId="1" xfId="0" applyNumberFormat="1" applyBorder="1" applyProtection="1">
      <protection locked="0"/>
    </xf>
    <xf numFmtId="165" fontId="0" fillId="6" borderId="1" xfId="0" applyNumberFormat="1" applyFill="1" applyBorder="1"/>
    <xf numFmtId="165" fontId="0" fillId="6" borderId="1" xfId="0" applyNumberFormat="1" applyFill="1" applyBorder="1" applyAlignment="1">
      <alignment horizontal="left"/>
    </xf>
    <xf numFmtId="0" fontId="27" fillId="0" borderId="20" xfId="0" applyFont="1" applyBorder="1" applyProtection="1">
      <protection hidden="1"/>
    </xf>
    <xf numFmtId="0" fontId="0" fillId="0" borderId="20" xfId="0" applyBorder="1"/>
    <xf numFmtId="49" fontId="0" fillId="0" borderId="1" xfId="0" applyNumberFormat="1" applyBorder="1" applyProtection="1">
      <protection locked="0"/>
    </xf>
    <xf numFmtId="49" fontId="14" fillId="0" borderId="1" xfId="0" applyNumberFormat="1" applyFont="1" applyBorder="1" applyProtection="1">
      <protection locked="0"/>
    </xf>
    <xf numFmtId="0" fontId="0" fillId="6" borderId="1" xfId="0" applyFill="1" applyBorder="1"/>
    <xf numFmtId="0" fontId="14" fillId="8" borderId="1" xfId="0" applyFont="1" applyFill="1" applyBorder="1" applyProtection="1">
      <protection locked="0"/>
    </xf>
    <xf numFmtId="0" fontId="0" fillId="8" borderId="1" xfId="0" applyFill="1" applyBorder="1" applyProtection="1">
      <protection locked="0"/>
    </xf>
    <xf numFmtId="165" fontId="0" fillId="8" borderId="1" xfId="0" applyNumberFormat="1" applyFill="1" applyBorder="1" applyProtection="1">
      <protection locked="0"/>
    </xf>
    <xf numFmtId="14" fontId="13" fillId="0" borderId="3" xfId="3" applyNumberFormat="1" applyBorder="1" applyAlignment="1" applyProtection="1">
      <alignment horizontal="center" vertical="top"/>
      <protection hidden="1"/>
    </xf>
    <xf numFmtId="49" fontId="14" fillId="0" borderId="3" xfId="0" applyNumberFormat="1" applyFont="1" applyBorder="1" applyProtection="1">
      <protection locked="0"/>
    </xf>
    <xf numFmtId="0" fontId="14" fillId="0" borderId="3" xfId="0" applyFont="1" applyBorder="1" applyProtection="1">
      <protection locked="0"/>
    </xf>
    <xf numFmtId="165" fontId="0" fillId="0" borderId="3" xfId="0" applyNumberFormat="1" applyBorder="1" applyProtection="1">
      <protection locked="0"/>
    </xf>
    <xf numFmtId="165" fontId="0" fillId="6" borderId="3" xfId="0" applyNumberFormat="1" applyFill="1" applyBorder="1"/>
    <xf numFmtId="165" fontId="0" fillId="6" borderId="3" xfId="0" applyNumberFormat="1" applyFill="1" applyBorder="1" applyAlignment="1">
      <alignment horizontal="left"/>
    </xf>
    <xf numFmtId="0" fontId="18" fillId="0" borderId="37" xfId="0" applyFont="1" applyBorder="1" applyAlignment="1">
      <alignment horizontal="center"/>
    </xf>
    <xf numFmtId="165" fontId="18" fillId="0" borderId="37" xfId="0" applyNumberFormat="1" applyFont="1" applyBorder="1" applyAlignment="1">
      <alignment horizontal="center"/>
    </xf>
    <xf numFmtId="165" fontId="18" fillId="0" borderId="37" xfId="0" applyNumberFormat="1" applyFont="1" applyBorder="1" applyAlignment="1">
      <alignment horizontal="center" wrapText="1"/>
    </xf>
    <xf numFmtId="0" fontId="18" fillId="0" borderId="38" xfId="0" applyFont="1" applyBorder="1" applyAlignment="1">
      <alignment horizontal="center"/>
    </xf>
    <xf numFmtId="0" fontId="0" fillId="0" borderId="3" xfId="0" applyBorder="1" applyProtection="1">
      <protection locked="0"/>
    </xf>
    <xf numFmtId="14" fontId="0" fillId="0" borderId="3" xfId="0" applyNumberFormat="1" applyBorder="1" applyProtection="1">
      <protection locked="0"/>
    </xf>
    <xf numFmtId="0" fontId="0" fillId="6" borderId="3" xfId="0" applyFill="1" applyBorder="1"/>
    <xf numFmtId="0" fontId="18" fillId="6" borderId="15" xfId="0" applyFont="1" applyFill="1" applyBorder="1" applyAlignment="1" applyProtection="1">
      <alignment horizontal="left" vertical="center"/>
      <protection locked="0"/>
    </xf>
    <xf numFmtId="0" fontId="18" fillId="6" borderId="31" xfId="0" applyFont="1" applyFill="1" applyBorder="1" applyAlignment="1" applyProtection="1">
      <alignment horizontal="left" vertical="center"/>
      <protection locked="0"/>
    </xf>
    <xf numFmtId="14" fontId="18" fillId="6" borderId="31" xfId="0" applyNumberFormat="1" applyFont="1" applyFill="1" applyBorder="1" applyAlignment="1" applyProtection="1">
      <alignment horizontal="left" vertical="center"/>
      <protection locked="0"/>
    </xf>
    <xf numFmtId="0" fontId="18" fillId="6" borderId="31" xfId="0" applyFont="1" applyFill="1" applyBorder="1" applyAlignment="1">
      <alignment horizontal="left" vertical="center"/>
    </xf>
    <xf numFmtId="0" fontId="18" fillId="6" borderId="24" xfId="0" applyFont="1" applyFill="1" applyBorder="1" applyAlignment="1">
      <alignment horizontal="left" vertical="center"/>
    </xf>
    <xf numFmtId="165" fontId="41" fillId="0" borderId="0" xfId="0" applyNumberFormat="1" applyFont="1" applyAlignment="1">
      <alignment horizontal="right"/>
    </xf>
    <xf numFmtId="0" fontId="41" fillId="0" borderId="0" xfId="0" applyFont="1"/>
    <xf numFmtId="0" fontId="47" fillId="3" borderId="1" xfId="2" applyFont="1" applyFill="1" applyBorder="1" applyAlignment="1" applyProtection="1">
      <alignment horizontal="center"/>
      <protection locked="0"/>
    </xf>
    <xf numFmtId="0" fontId="45" fillId="3" borderId="1" xfId="2" applyFont="1" applyFill="1" applyBorder="1" applyAlignment="1" applyProtection="1">
      <alignment horizontal="center"/>
      <protection locked="0"/>
    </xf>
    <xf numFmtId="0" fontId="47" fillId="0" borderId="5" xfId="2" applyFont="1" applyFill="1" applyBorder="1" applyAlignment="1" applyProtection="1">
      <alignment horizontal="center"/>
      <protection locked="0"/>
    </xf>
    <xf numFmtId="164" fontId="48" fillId="3" borderId="33" xfId="2" applyNumberFormat="1" applyFont="1" applyFill="1" applyBorder="1" applyAlignment="1" applyProtection="1">
      <alignment horizontal="center"/>
      <protection locked="0"/>
    </xf>
    <xf numFmtId="164" fontId="45" fillId="3" borderId="28" xfId="2" applyNumberFormat="1" applyFont="1" applyFill="1" applyBorder="1" applyAlignment="1" applyProtection="1">
      <alignment horizontal="center"/>
      <protection locked="0"/>
    </xf>
    <xf numFmtId="164" fontId="48" fillId="3" borderId="28" xfId="2" applyNumberFormat="1" applyFont="1" applyFill="1" applyBorder="1" applyAlignment="1" applyProtection="1">
      <alignment horizontal="center"/>
      <protection locked="0"/>
    </xf>
    <xf numFmtId="164" fontId="48" fillId="3" borderId="43" xfId="2" applyNumberFormat="1" applyFont="1" applyFill="1" applyBorder="1" applyAlignment="1" applyProtection="1">
      <alignment horizontal="center"/>
      <protection locked="0"/>
    </xf>
    <xf numFmtId="164" fontId="45" fillId="3" borderId="43" xfId="2" applyNumberFormat="1" applyFont="1" applyFill="1" applyBorder="1" applyAlignment="1" applyProtection="1">
      <alignment horizontal="center"/>
      <protection locked="0"/>
    </xf>
    <xf numFmtId="0" fontId="49" fillId="9" borderId="1" xfId="2" applyFont="1" applyFill="1" applyBorder="1" applyAlignment="1">
      <alignment horizontal="center" wrapText="1"/>
    </xf>
    <xf numFmtId="0" fontId="49" fillId="10" borderId="1" xfId="2" applyFont="1" applyFill="1" applyBorder="1" applyAlignment="1">
      <alignment horizontal="center" wrapText="1"/>
    </xf>
    <xf numFmtId="0" fontId="49" fillId="11" borderId="1" xfId="2" applyFont="1" applyFill="1" applyBorder="1" applyAlignment="1">
      <alignment horizontal="center" wrapText="1"/>
    </xf>
    <xf numFmtId="0" fontId="46" fillId="6" borderId="26" xfId="2" applyFont="1" applyFill="1" applyBorder="1"/>
    <xf numFmtId="0" fontId="46" fillId="6" borderId="12" xfId="2" applyFont="1" applyFill="1" applyBorder="1"/>
    <xf numFmtId="0" fontId="46" fillId="6" borderId="0" xfId="2" applyFont="1" applyFill="1"/>
    <xf numFmtId="0" fontId="33" fillId="0" borderId="0" xfId="0" applyFont="1" applyProtection="1">
      <protection hidden="1"/>
    </xf>
    <xf numFmtId="0" fontId="36" fillId="0" borderId="0" xfId="0" applyFont="1" applyProtection="1">
      <protection hidden="1"/>
    </xf>
    <xf numFmtId="0" fontId="36" fillId="0" borderId="0" xfId="0" applyFont="1"/>
    <xf numFmtId="0" fontId="50" fillId="0" borderId="0" xfId="0" applyFont="1" applyAlignment="1" applyProtection="1">
      <alignment horizontal="center"/>
      <protection hidden="1"/>
    </xf>
    <xf numFmtId="43" fontId="55" fillId="0" borderId="2" xfId="1" applyFont="1" applyFill="1" applyBorder="1" applyProtection="1">
      <protection hidden="1"/>
    </xf>
    <xf numFmtId="43" fontId="57" fillId="0" borderId="1" xfId="1" applyFont="1" applyFill="1" applyBorder="1" applyProtection="1">
      <protection hidden="1"/>
    </xf>
    <xf numFmtId="165" fontId="36" fillId="0" borderId="0" xfId="0" applyNumberFormat="1" applyFont="1"/>
    <xf numFmtId="165" fontId="33" fillId="0" borderId="10" xfId="0" applyNumberFormat="1" applyFont="1" applyBorder="1" applyProtection="1">
      <protection hidden="1"/>
    </xf>
    <xf numFmtId="165" fontId="59" fillId="0" borderId="0" xfId="0" applyNumberFormat="1" applyFont="1" applyProtection="1">
      <protection hidden="1"/>
    </xf>
    <xf numFmtId="0" fontId="56" fillId="0" borderId="0" xfId="0" applyFont="1" applyProtection="1">
      <protection hidden="1"/>
    </xf>
    <xf numFmtId="0" fontId="56" fillId="0" borderId="10" xfId="0" applyFont="1" applyBorder="1" applyProtection="1">
      <protection hidden="1"/>
    </xf>
    <xf numFmtId="43" fontId="57" fillId="4" borderId="1" xfId="1" applyFont="1" applyFill="1" applyBorder="1" applyProtection="1">
      <protection hidden="1"/>
    </xf>
    <xf numFmtId="43" fontId="58" fillId="0" borderId="0" xfId="0" applyNumberFormat="1" applyFont="1"/>
    <xf numFmtId="0" fontId="7" fillId="12" borderId="1" xfId="3" applyFont="1" applyFill="1" applyBorder="1" applyAlignment="1" applyProtection="1">
      <alignment horizontal="center"/>
      <protection locked="0" hidden="1"/>
    </xf>
    <xf numFmtId="0" fontId="13" fillId="12" borderId="1" xfId="3" applyFill="1" applyBorder="1" applyAlignment="1" applyProtection="1">
      <alignment horizontal="center"/>
      <protection locked="0" hidden="1"/>
    </xf>
    <xf numFmtId="0" fontId="14" fillId="12" borderId="1" xfId="0" applyFont="1" applyFill="1" applyBorder="1" applyProtection="1">
      <protection locked="0" hidden="1"/>
    </xf>
    <xf numFmtId="0" fontId="49" fillId="12" borderId="2" xfId="2" applyFont="1" applyFill="1" applyBorder="1" applyProtection="1">
      <protection hidden="1"/>
    </xf>
    <xf numFmtId="0" fontId="49" fillId="12" borderId="7" xfId="2" applyFont="1" applyFill="1" applyBorder="1" applyAlignment="1" applyProtection="1">
      <alignment horizontal="center"/>
      <protection hidden="1"/>
    </xf>
    <xf numFmtId="0" fontId="49" fillId="12" borderId="3" xfId="2" applyFont="1" applyFill="1" applyBorder="1" applyAlignment="1" applyProtection="1">
      <alignment horizontal="center"/>
      <protection hidden="1"/>
    </xf>
    <xf numFmtId="0" fontId="49" fillId="12" borderId="1" xfId="2" applyFont="1" applyFill="1" applyBorder="1" applyAlignment="1" applyProtection="1">
      <alignment horizontal="center"/>
      <protection hidden="1"/>
    </xf>
    <xf numFmtId="0" fontId="44" fillId="6" borderId="0" xfId="2" applyFont="1" applyFill="1" applyProtection="1">
      <protection hidden="1"/>
    </xf>
    <xf numFmtId="0" fontId="44" fillId="6" borderId="0" xfId="2" applyFont="1" applyFill="1" applyAlignment="1" applyProtection="1">
      <alignment horizontal="center"/>
      <protection hidden="1"/>
    </xf>
    <xf numFmtId="0" fontId="53" fillId="6" borderId="0" xfId="2" applyFont="1" applyFill="1" applyProtection="1">
      <protection hidden="1"/>
    </xf>
    <xf numFmtId="0" fontId="50" fillId="6" borderId="0" xfId="0" applyFont="1" applyFill="1" applyAlignment="1" applyProtection="1">
      <alignment horizontal="center"/>
      <protection hidden="1"/>
    </xf>
    <xf numFmtId="165" fontId="33" fillId="6" borderId="0" xfId="0" applyNumberFormat="1" applyFont="1" applyFill="1" applyAlignment="1" applyProtection="1">
      <alignment horizontal="center"/>
      <protection hidden="1"/>
    </xf>
    <xf numFmtId="0" fontId="51" fillId="6" borderId="0" xfId="0" applyFont="1" applyFill="1" applyAlignment="1" applyProtection="1">
      <alignment horizontal="center"/>
      <protection hidden="1"/>
    </xf>
    <xf numFmtId="165" fontId="54" fillId="6" borderId="0" xfId="0" applyNumberFormat="1" applyFont="1" applyFill="1" applyAlignment="1" applyProtection="1">
      <alignment horizontal="center"/>
      <protection hidden="1"/>
    </xf>
    <xf numFmtId="164" fontId="54" fillId="6" borderId="0" xfId="0" applyNumberFormat="1" applyFont="1" applyFill="1" applyAlignment="1" applyProtection="1">
      <alignment horizontal="center"/>
      <protection hidden="1"/>
    </xf>
    <xf numFmtId="0" fontId="44" fillId="6" borderId="0" xfId="2" applyFont="1" applyFill="1" applyAlignment="1">
      <alignment horizontal="center"/>
    </xf>
    <xf numFmtId="0" fontId="33" fillId="6" borderId="37" xfId="0" applyFont="1" applyFill="1" applyBorder="1"/>
    <xf numFmtId="0" fontId="36" fillId="5" borderId="1" xfId="0" applyFont="1" applyFill="1" applyBorder="1"/>
    <xf numFmtId="0" fontId="62" fillId="0" borderId="0" xfId="0" applyFont="1"/>
    <xf numFmtId="0" fontId="45" fillId="6" borderId="5" xfId="2" applyFont="1" applyFill="1" applyBorder="1"/>
    <xf numFmtId="0" fontId="45" fillId="6" borderId="6" xfId="2" applyFont="1" applyFill="1" applyBorder="1"/>
    <xf numFmtId="0" fontId="50" fillId="3" borderId="1" xfId="2" applyFont="1" applyFill="1" applyBorder="1" applyAlignment="1" applyProtection="1">
      <alignment horizontal="center"/>
      <protection hidden="1"/>
    </xf>
    <xf numFmtId="0" fontId="65" fillId="0" borderId="0" xfId="0" applyFont="1" applyAlignment="1">
      <alignment vertical="center"/>
    </xf>
    <xf numFmtId="165" fontId="14" fillId="0" borderId="1" xfId="0" applyNumberFormat="1" applyFont="1" applyBorder="1" applyProtection="1">
      <protection locked="0"/>
    </xf>
    <xf numFmtId="0" fontId="49" fillId="14" borderId="1" xfId="2" applyFont="1" applyFill="1" applyBorder="1" applyAlignment="1">
      <alignment horizontal="center" wrapText="1"/>
    </xf>
    <xf numFmtId="0" fontId="49" fillId="15" borderId="10" xfId="2" applyFont="1" applyFill="1" applyBorder="1"/>
    <xf numFmtId="0" fontId="49" fillId="15" borderId="0" xfId="2" applyFont="1" applyFill="1"/>
    <xf numFmtId="0" fontId="55" fillId="15" borderId="2" xfId="2" applyFont="1" applyFill="1" applyBorder="1"/>
    <xf numFmtId="0" fontId="60" fillId="15" borderId="2" xfId="2" applyFont="1" applyFill="1" applyBorder="1" applyAlignment="1">
      <alignment wrapText="1"/>
    </xf>
    <xf numFmtId="0" fontId="55" fillId="15" borderId="2" xfId="2" applyFont="1" applyFill="1" applyBorder="1" applyAlignment="1">
      <alignment horizontal="left"/>
    </xf>
    <xf numFmtId="0" fontId="49" fillId="15" borderId="0" xfId="2" applyFont="1" applyFill="1" applyProtection="1">
      <protection hidden="1"/>
    </xf>
    <xf numFmtId="165" fontId="55" fillId="15" borderId="0" xfId="2" applyNumberFormat="1" applyFont="1" applyFill="1" applyProtection="1">
      <protection hidden="1"/>
    </xf>
    <xf numFmtId="165" fontId="49" fillId="15" borderId="4" xfId="2" applyNumberFormat="1" applyFont="1" applyFill="1" applyBorder="1" applyProtection="1">
      <protection hidden="1"/>
    </xf>
    <xf numFmtId="43" fontId="49" fillId="15" borderId="0" xfId="1" applyFont="1" applyFill="1" applyProtection="1">
      <protection hidden="1"/>
    </xf>
    <xf numFmtId="43" fontId="55" fillId="15" borderId="0" xfId="1" applyFont="1" applyFill="1" applyBorder="1" applyProtection="1">
      <protection hidden="1"/>
    </xf>
    <xf numFmtId="165" fontId="49" fillId="15" borderId="1" xfId="14" applyNumberFormat="1" applyFont="1" applyFill="1" applyBorder="1" applyProtection="1">
      <protection hidden="1"/>
    </xf>
    <xf numFmtId="43" fontId="49" fillId="15" borderId="6" xfId="1" applyFont="1" applyFill="1" applyBorder="1" applyProtection="1">
      <protection hidden="1"/>
    </xf>
    <xf numFmtId="43" fontId="49" fillId="12" borderId="2" xfId="1" applyFont="1" applyFill="1" applyBorder="1" applyAlignment="1" applyProtection="1">
      <alignment horizontal="center"/>
      <protection hidden="1"/>
    </xf>
    <xf numFmtId="0" fontId="50" fillId="4" borderId="1" xfId="0" applyFont="1" applyFill="1" applyBorder="1" applyAlignment="1" applyProtection="1">
      <alignment horizontal="center"/>
      <protection hidden="1"/>
    </xf>
    <xf numFmtId="0" fontId="43" fillId="0" borderId="1" xfId="2" applyFont="1" applyFill="1" applyBorder="1" applyAlignment="1" applyProtection="1">
      <alignment horizontal="center"/>
      <protection locked="0" hidden="1"/>
    </xf>
    <xf numFmtId="0" fontId="43" fillId="6" borderId="0" xfId="2" applyFont="1" applyFill="1" applyProtection="1">
      <protection hidden="1"/>
    </xf>
    <xf numFmtId="0" fontId="12" fillId="0" borderId="1" xfId="3" applyFont="1" applyBorder="1" applyAlignment="1" applyProtection="1">
      <alignment horizontal="center"/>
      <protection hidden="1"/>
    </xf>
    <xf numFmtId="0" fontId="34" fillId="0" borderId="0" xfId="3" applyFont="1" applyAlignment="1">
      <alignment horizontal="left"/>
    </xf>
    <xf numFmtId="165" fontId="34" fillId="0" borderId="0" xfId="3" applyNumberFormat="1" applyFont="1" applyAlignment="1">
      <alignment horizontal="right"/>
    </xf>
    <xf numFmtId="0" fontId="52" fillId="0" borderId="0" xfId="3" applyFont="1" applyAlignment="1">
      <alignment horizontal="left" vertical="top" wrapText="1"/>
    </xf>
    <xf numFmtId="0" fontId="52" fillId="0" borderId="0" xfId="3" applyFont="1" applyAlignment="1">
      <alignment vertical="top" wrapText="1"/>
    </xf>
    <xf numFmtId="49" fontId="52" fillId="0" borderId="0" xfId="3" applyNumberFormat="1" applyFont="1" applyAlignment="1">
      <alignment horizontal="left" vertical="top" wrapText="1"/>
    </xf>
    <xf numFmtId="0" fontId="64" fillId="0" borderId="0" xfId="0" applyFont="1" applyAlignment="1">
      <alignment horizontal="left"/>
    </xf>
    <xf numFmtId="0" fontId="64" fillId="0" borderId="0" xfId="0" applyFont="1"/>
    <xf numFmtId="0" fontId="34" fillId="0" borderId="0" xfId="3" applyFont="1" applyAlignment="1">
      <alignment horizontal="right"/>
    </xf>
    <xf numFmtId="0" fontId="34" fillId="0" borderId="0" xfId="3" applyFont="1"/>
    <xf numFmtId="0" fontId="66" fillId="0" borderId="0" xfId="3" applyFont="1" applyAlignment="1">
      <alignment horizontal="left"/>
    </xf>
    <xf numFmtId="0" fontId="66" fillId="0" borderId="0" xfId="3" applyFont="1"/>
    <xf numFmtId="0" fontId="34" fillId="0" borderId="0" xfId="3" applyFont="1" applyAlignment="1">
      <alignment horizontal="left" vertical="top" wrapText="1"/>
    </xf>
    <xf numFmtId="0" fontId="34" fillId="0" borderId="0" xfId="3" applyFont="1" applyAlignment="1">
      <alignment vertical="top" wrapText="1"/>
    </xf>
    <xf numFmtId="49" fontId="34" fillId="0" borderId="0" xfId="3" applyNumberFormat="1" applyFont="1" applyAlignment="1">
      <alignment horizontal="left" vertical="top" wrapText="1"/>
    </xf>
    <xf numFmtId="49" fontId="34" fillId="0" borderId="0" xfId="3" applyNumberFormat="1" applyFont="1" applyAlignment="1">
      <alignment vertical="top" wrapText="1"/>
    </xf>
    <xf numFmtId="0" fontId="13" fillId="16" borderId="0" xfId="3" applyFill="1"/>
    <xf numFmtId="0" fontId="34" fillId="16" borderId="0" xfId="3" applyFont="1" applyFill="1" applyAlignment="1">
      <alignment horizontal="left"/>
    </xf>
    <xf numFmtId="0" fontId="34" fillId="16" borderId="0" xfId="3" applyFont="1" applyFill="1" applyAlignment="1">
      <alignment horizontal="right"/>
    </xf>
    <xf numFmtId="0" fontId="12" fillId="16" borderId="0" xfId="3" applyFont="1" applyFill="1"/>
    <xf numFmtId="0" fontId="0" fillId="16" borderId="0" xfId="0" applyFill="1"/>
    <xf numFmtId="0" fontId="64" fillId="16" borderId="0" xfId="0" applyFont="1" applyFill="1" applyAlignment="1">
      <alignment horizontal="left"/>
    </xf>
    <xf numFmtId="0" fontId="34" fillId="16" borderId="0" xfId="3" applyFont="1" applyFill="1"/>
    <xf numFmtId="0" fontId="77" fillId="0" borderId="0" xfId="0" applyFont="1"/>
    <xf numFmtId="0" fontId="36" fillId="12" borderId="0" xfId="0" applyFont="1" applyFill="1"/>
    <xf numFmtId="0" fontId="71" fillId="12" borderId="0" xfId="0" applyFont="1" applyFill="1"/>
    <xf numFmtId="0" fontId="71" fillId="12" borderId="0" xfId="0" applyFont="1" applyFill="1" applyAlignment="1">
      <alignment wrapText="1"/>
    </xf>
    <xf numFmtId="0" fontId="71" fillId="12" borderId="0" xfId="0" applyFont="1" applyFill="1" applyAlignment="1">
      <alignment vertical="center"/>
    </xf>
    <xf numFmtId="0" fontId="63" fillId="12" borderId="49" xfId="0" applyFont="1" applyFill="1" applyBorder="1" applyAlignment="1">
      <alignment horizontal="center" vertical="center"/>
    </xf>
    <xf numFmtId="0" fontId="77" fillId="12" borderId="11" xfId="0" applyFont="1" applyFill="1" applyBorder="1"/>
    <xf numFmtId="0" fontId="36" fillId="12" borderId="12" xfId="0" applyFont="1" applyFill="1" applyBorder="1"/>
    <xf numFmtId="0" fontId="63" fillId="12" borderId="11" xfId="0" applyFont="1" applyFill="1" applyBorder="1" applyAlignment="1">
      <alignment horizontal="center"/>
    </xf>
    <xf numFmtId="0" fontId="63" fillId="12" borderId="12" xfId="0" applyFont="1" applyFill="1" applyBorder="1" applyAlignment="1">
      <alignment wrapText="1"/>
    </xf>
    <xf numFmtId="0" fontId="63" fillId="12" borderId="11" xfId="0" applyFont="1" applyFill="1" applyBorder="1" applyAlignment="1">
      <alignment horizontal="center" vertical="center"/>
    </xf>
    <xf numFmtId="0" fontId="77" fillId="12" borderId="48" xfId="0" applyFont="1" applyFill="1" applyBorder="1"/>
    <xf numFmtId="0" fontId="36" fillId="12" borderId="37" xfId="0" applyFont="1" applyFill="1" applyBorder="1"/>
    <xf numFmtId="0" fontId="81" fillId="12" borderId="0" xfId="0" applyFont="1" applyFill="1"/>
    <xf numFmtId="0" fontId="69" fillId="12" borderId="0" xfId="0" applyFont="1" applyFill="1" applyAlignment="1">
      <alignment vertical="center"/>
    </xf>
    <xf numFmtId="0" fontId="54" fillId="4" borderId="2" xfId="2" applyFont="1" applyFill="1" applyBorder="1"/>
    <xf numFmtId="43" fontId="18" fillId="6" borderId="31" xfId="0" applyNumberFormat="1" applyFont="1" applyFill="1" applyBorder="1" applyAlignment="1" applyProtection="1">
      <alignment horizontal="center" vertical="center"/>
      <protection locked="0"/>
    </xf>
    <xf numFmtId="0" fontId="40" fillId="6" borderId="40" xfId="0" applyFont="1" applyFill="1" applyBorder="1" applyAlignment="1">
      <alignment horizontal="center" vertical="center" wrapText="1"/>
    </xf>
    <xf numFmtId="0" fontId="54" fillId="0" borderId="0" xfId="0" applyFont="1"/>
    <xf numFmtId="0" fontId="63" fillId="0" borderId="0" xfId="0" applyFont="1"/>
    <xf numFmtId="0" fontId="44" fillId="6" borderId="0" xfId="2" applyFont="1" applyFill="1"/>
    <xf numFmtId="0" fontId="46" fillId="6" borderId="0" xfId="2" applyFont="1" applyFill="1" applyAlignment="1">
      <alignment vertical="center"/>
    </xf>
    <xf numFmtId="0" fontId="0" fillId="19" borderId="0" xfId="0" applyFill="1"/>
    <xf numFmtId="0" fontId="13" fillId="19" borderId="0" xfId="3" applyFill="1" applyAlignment="1">
      <alignment horizontal="right"/>
    </xf>
    <xf numFmtId="0" fontId="13" fillId="19" borderId="0" xfId="3" applyFill="1"/>
    <xf numFmtId="0" fontId="12" fillId="19" borderId="0" xfId="3" applyFont="1" applyFill="1" applyAlignment="1">
      <alignment horizontal="left"/>
    </xf>
    <xf numFmtId="0" fontId="12" fillId="19" borderId="0" xfId="3" applyFont="1" applyFill="1" applyAlignment="1">
      <alignment wrapText="1"/>
    </xf>
    <xf numFmtId="0" fontId="23" fillId="19" borderId="0" xfId="3" applyFont="1" applyFill="1" applyAlignment="1">
      <alignment vertical="top" wrapText="1"/>
    </xf>
    <xf numFmtId="49" fontId="23" fillId="19" borderId="0" xfId="3" applyNumberFormat="1" applyFont="1" applyFill="1" applyAlignment="1">
      <alignment horizontal="left" vertical="top" wrapText="1"/>
    </xf>
    <xf numFmtId="0" fontId="0" fillId="19" borderId="0" xfId="0" applyFill="1" applyAlignment="1">
      <alignment horizontal="left"/>
    </xf>
    <xf numFmtId="0" fontId="36" fillId="19" borderId="0" xfId="0" applyFont="1" applyFill="1" applyProtection="1">
      <protection hidden="1"/>
    </xf>
    <xf numFmtId="0" fontId="52" fillId="19" borderId="0" xfId="0" applyFont="1" applyFill="1"/>
    <xf numFmtId="0" fontId="36" fillId="19" borderId="0" xfId="0" applyFont="1" applyFill="1"/>
    <xf numFmtId="0" fontId="86" fillId="19" borderId="0" xfId="2" applyFont="1" applyFill="1"/>
    <xf numFmtId="165" fontId="87" fillId="19" borderId="0" xfId="0" applyNumberFormat="1" applyFont="1" applyFill="1"/>
    <xf numFmtId="0" fontId="86" fillId="19" borderId="0" xfId="2" applyFont="1" applyFill="1" applyAlignment="1">
      <alignment horizontal="left"/>
    </xf>
    <xf numFmtId="0" fontId="87" fillId="19" borderId="0" xfId="0" applyFont="1" applyFill="1"/>
    <xf numFmtId="165" fontId="88" fillId="19" borderId="0" xfId="0" applyNumberFormat="1" applyFont="1" applyFill="1" applyProtection="1">
      <protection hidden="1"/>
    </xf>
    <xf numFmtId="43" fontId="88" fillId="19" borderId="0" xfId="0" applyNumberFormat="1" applyFont="1" applyFill="1" applyProtection="1">
      <protection hidden="1"/>
    </xf>
    <xf numFmtId="0" fontId="87" fillId="19" borderId="0" xfId="0" applyFont="1" applyFill="1" applyProtection="1">
      <protection hidden="1"/>
    </xf>
    <xf numFmtId="0" fontId="23" fillId="0" borderId="9" xfId="3" applyFont="1" applyBorder="1" applyAlignment="1" applyProtection="1">
      <alignment horizontal="left"/>
      <protection hidden="1"/>
    </xf>
    <xf numFmtId="0" fontId="23" fillId="0" borderId="0" xfId="3" applyFont="1" applyAlignment="1" applyProtection="1">
      <alignment horizontal="left"/>
      <protection hidden="1"/>
    </xf>
    <xf numFmtId="0" fontId="14" fillId="20" borderId="1" xfId="0" applyFont="1" applyFill="1" applyBorder="1" applyProtection="1">
      <protection locked="0"/>
    </xf>
    <xf numFmtId="0" fontId="0" fillId="20" borderId="1" xfId="0" applyFill="1" applyBorder="1" applyProtection="1">
      <protection locked="0"/>
    </xf>
    <xf numFmtId="165" fontId="0" fillId="20" borderId="1" xfId="0" applyNumberFormat="1" applyFill="1" applyBorder="1" applyProtection="1">
      <protection locked="0"/>
    </xf>
    <xf numFmtId="14" fontId="0" fillId="20" borderId="1" xfId="0" applyNumberFormat="1" applyFill="1" applyBorder="1" applyProtection="1">
      <protection locked="0"/>
    </xf>
    <xf numFmtId="0" fontId="40" fillId="6" borderId="32" xfId="0" applyFont="1" applyFill="1" applyBorder="1" applyAlignment="1">
      <alignment horizontal="center" vertical="center" wrapText="1"/>
    </xf>
    <xf numFmtId="0" fontId="14" fillId="0" borderId="1" xfId="0" applyFont="1" applyBorder="1" applyAlignment="1">
      <alignment horizontal="left" vertical="center" wrapText="1"/>
    </xf>
    <xf numFmtId="165" fontId="14" fillId="0" borderId="1" xfId="0" applyNumberFormat="1" applyFont="1" applyBorder="1" applyAlignment="1">
      <alignment horizontal="right" vertical="center" wrapText="1"/>
    </xf>
    <xf numFmtId="49" fontId="14" fillId="0" borderId="1" xfId="0" applyNumberFormat="1" applyFont="1" applyBorder="1" applyAlignment="1">
      <alignment horizontal="center" vertical="center" wrapText="1"/>
    </xf>
    <xf numFmtId="0" fontId="0" fillId="0" borderId="1" xfId="0" applyBorder="1" applyAlignment="1" applyProtection="1">
      <alignment horizontal="center"/>
      <protection locked="0"/>
    </xf>
    <xf numFmtId="0" fontId="40" fillId="6" borderId="39" xfId="0" applyFont="1" applyFill="1" applyBorder="1" applyAlignment="1">
      <alignment horizontal="center" vertical="center" wrapText="1"/>
    </xf>
    <xf numFmtId="49" fontId="40" fillId="6" borderId="32" xfId="0" applyNumberFormat="1" applyFont="1" applyFill="1" applyBorder="1" applyAlignment="1">
      <alignment horizontal="center" vertical="center" wrapText="1"/>
    </xf>
    <xf numFmtId="0" fontId="0" fillId="8" borderId="1" xfId="0" applyFill="1" applyBorder="1" applyAlignment="1" applyProtection="1">
      <alignment horizontal="center"/>
      <protection locked="0"/>
    </xf>
    <xf numFmtId="0" fontId="0" fillId="0" borderId="1" xfId="0" applyBorder="1" applyAlignment="1">
      <alignment horizontal="center"/>
    </xf>
    <xf numFmtId="0" fontId="0" fillId="0" borderId="0" xfId="0" applyAlignment="1">
      <alignment horizontal="center"/>
    </xf>
    <xf numFmtId="49" fontId="14" fillId="8" borderId="1" xfId="0" applyNumberFormat="1" applyFont="1" applyFill="1" applyBorder="1" applyAlignment="1" applyProtection="1">
      <alignment horizontal="center"/>
      <protection locked="0"/>
    </xf>
    <xf numFmtId="49" fontId="14" fillId="0" borderId="1" xfId="0" applyNumberFormat="1" applyFont="1" applyBorder="1" applyAlignment="1" applyProtection="1">
      <alignment horizontal="center"/>
      <protection locked="0"/>
    </xf>
    <xf numFmtId="49" fontId="14" fillId="0" borderId="1" xfId="0" quotePrefix="1" applyNumberFormat="1" applyFont="1" applyBorder="1" applyAlignment="1" applyProtection="1">
      <alignment horizontal="center"/>
      <protection locked="0"/>
    </xf>
    <xf numFmtId="49" fontId="0" fillId="0" borderId="1" xfId="0" applyNumberFormat="1" applyBorder="1" applyAlignment="1" applyProtection="1">
      <alignment horizontal="center"/>
      <protection locked="0"/>
    </xf>
    <xf numFmtId="49" fontId="0" fillId="0" borderId="1" xfId="0" applyNumberFormat="1" applyBorder="1" applyAlignment="1">
      <alignment horizontal="center"/>
    </xf>
    <xf numFmtId="49" fontId="14" fillId="0" borderId="1" xfId="0" applyNumberFormat="1" applyFont="1" applyBorder="1" applyAlignment="1">
      <alignment horizontal="center"/>
    </xf>
    <xf numFmtId="49" fontId="0" fillId="0" borderId="0" xfId="0" applyNumberFormat="1" applyAlignment="1">
      <alignment horizontal="center"/>
    </xf>
    <xf numFmtId="14" fontId="14" fillId="0" borderId="1" xfId="0" applyNumberFormat="1" applyFont="1" applyBorder="1" applyAlignment="1">
      <alignment horizontal="center" vertical="center" wrapText="1"/>
    </xf>
    <xf numFmtId="14" fontId="0" fillId="8" borderId="1" xfId="0" applyNumberFormat="1" applyFill="1" applyBorder="1" applyAlignment="1" applyProtection="1">
      <alignment horizontal="center"/>
      <protection locked="0"/>
    </xf>
    <xf numFmtId="14" fontId="0" fillId="0" borderId="1" xfId="0"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14" fontId="0" fillId="0" borderId="1" xfId="0" applyNumberFormat="1" applyBorder="1" applyAlignment="1">
      <alignment horizontal="center"/>
    </xf>
    <xf numFmtId="0" fontId="49" fillId="21" borderId="1" xfId="2" applyFont="1" applyFill="1" applyBorder="1" applyAlignment="1" applyProtection="1">
      <alignment horizontal="center"/>
      <protection hidden="1"/>
    </xf>
    <xf numFmtId="165" fontId="49" fillId="21" borderId="1" xfId="2" applyNumberFormat="1" applyFont="1" applyFill="1" applyBorder="1" applyAlignment="1" applyProtection="1">
      <alignment horizontal="center"/>
      <protection hidden="1"/>
    </xf>
    <xf numFmtId="0" fontId="77" fillId="0" borderId="0" xfId="14" applyNumberFormat="1" applyFont="1" applyFill="1" applyBorder="1" applyAlignment="1">
      <alignment horizontal="center"/>
    </xf>
    <xf numFmtId="0" fontId="58" fillId="0" borderId="0" xfId="0" applyFont="1" applyAlignment="1">
      <alignment horizontal="center"/>
    </xf>
    <xf numFmtId="0" fontId="90" fillId="0" borderId="0" xfId="0" applyFont="1" applyAlignment="1">
      <alignment horizontal="center" wrapText="1"/>
    </xf>
    <xf numFmtId="0" fontId="2" fillId="12" borderId="1" xfId="3" applyFont="1" applyFill="1" applyBorder="1" applyAlignment="1" applyProtection="1">
      <alignment horizontal="center"/>
      <protection locked="0" hidden="1"/>
    </xf>
    <xf numFmtId="0" fontId="18" fillId="6" borderId="31" xfId="0" applyFont="1" applyFill="1" applyBorder="1" applyAlignment="1" applyProtection="1">
      <alignment horizontal="center" vertical="center" wrapText="1"/>
      <protection locked="0"/>
    </xf>
    <xf numFmtId="43" fontId="57" fillId="0" borderId="5" xfId="2" applyNumberFormat="1" applyFont="1" applyFill="1" applyBorder="1" applyAlignment="1" applyProtection="1">
      <alignment horizontal="right"/>
      <protection hidden="1"/>
    </xf>
    <xf numFmtId="0" fontId="54" fillId="0" borderId="2" xfId="2" applyFont="1" applyFill="1" applyBorder="1"/>
    <xf numFmtId="0" fontId="87" fillId="0" borderId="0" xfId="0" applyFont="1"/>
    <xf numFmtId="0" fontId="91" fillId="19" borderId="0" xfId="0" applyFont="1" applyFill="1" applyAlignment="1" applyProtection="1">
      <alignment horizontal="center"/>
      <protection hidden="1"/>
    </xf>
    <xf numFmtId="0" fontId="87" fillId="19" borderId="0" xfId="0" applyFont="1" applyFill="1" applyAlignment="1">
      <alignment horizontal="center"/>
    </xf>
    <xf numFmtId="0" fontId="88" fillId="19" borderId="0" xfId="0" applyFont="1" applyFill="1" applyAlignment="1">
      <alignment horizontal="center"/>
    </xf>
    <xf numFmtId="165" fontId="87" fillId="0" borderId="0" xfId="0" applyNumberFormat="1" applyFont="1"/>
    <xf numFmtId="0" fontId="14" fillId="22" borderId="1" xfId="0" applyFont="1" applyFill="1" applyBorder="1" applyProtection="1">
      <protection locked="0"/>
    </xf>
    <xf numFmtId="0" fontId="14" fillId="22" borderId="1" xfId="0" applyFont="1" applyFill="1" applyBorder="1" applyAlignment="1">
      <alignment horizontal="left" vertical="center" wrapText="1"/>
    </xf>
    <xf numFmtId="0" fontId="55" fillId="15" borderId="2" xfId="2" applyFont="1" applyFill="1" applyBorder="1"/>
    <xf numFmtId="0" fontId="55" fillId="15" borderId="2" xfId="2" applyFont="1" applyFill="1" applyBorder="1" applyAlignment="1">
      <alignment horizontal="left"/>
    </xf>
    <xf numFmtId="0" fontId="13" fillId="12" borderId="1" xfId="3" applyFill="1" applyBorder="1" applyAlignment="1" applyProtection="1">
      <alignment horizontal="center"/>
      <protection hidden="1"/>
    </xf>
    <xf numFmtId="0" fontId="36" fillId="0" borderId="11" xfId="0" applyFont="1" applyBorder="1"/>
    <xf numFmtId="0" fontId="33" fillId="0" borderId="0" xfId="0" applyFont="1"/>
    <xf numFmtId="0" fontId="33" fillId="0" borderId="11" xfId="0" applyFont="1" applyBorder="1"/>
    <xf numFmtId="0" fontId="49" fillId="12" borderId="19" xfId="2" applyFont="1" applyFill="1" applyBorder="1" applyAlignment="1" applyProtection="1">
      <alignment horizontal="center"/>
      <protection hidden="1"/>
    </xf>
    <xf numFmtId="165" fontId="49" fillId="12" borderId="1" xfId="2" applyNumberFormat="1" applyFont="1" applyFill="1" applyBorder="1" applyAlignment="1" applyProtection="1">
      <alignment horizontal="center"/>
      <protection hidden="1"/>
    </xf>
    <xf numFmtId="165" fontId="49" fillId="12" borderId="14" xfId="2" applyNumberFormat="1" applyFont="1" applyFill="1" applyBorder="1" applyAlignment="1" applyProtection="1">
      <alignment horizontal="center"/>
      <protection hidden="1"/>
    </xf>
    <xf numFmtId="165" fontId="49" fillId="12" borderId="30" xfId="2" applyNumberFormat="1" applyFont="1" applyFill="1" applyBorder="1" applyAlignment="1" applyProtection="1">
      <alignment horizontal="center"/>
      <protection hidden="1"/>
    </xf>
    <xf numFmtId="0" fontId="50" fillId="0" borderId="0" xfId="0" applyFont="1" applyAlignment="1">
      <alignment horizontal="center"/>
    </xf>
    <xf numFmtId="0" fontId="95" fillId="19" borderId="0" xfId="0" applyFont="1" applyFill="1" applyAlignment="1">
      <alignment horizontal="center"/>
    </xf>
    <xf numFmtId="0" fontId="41" fillId="19" borderId="0" xfId="0" applyFont="1" applyFill="1" applyAlignment="1">
      <alignment horizontal="center"/>
    </xf>
    <xf numFmtId="0" fontId="49" fillId="15" borderId="11" xfId="2" applyFont="1" applyFill="1" applyBorder="1" applyProtection="1">
      <protection hidden="1"/>
    </xf>
    <xf numFmtId="165" fontId="55" fillId="15" borderId="12" xfId="2" applyNumberFormat="1" applyFont="1" applyFill="1" applyBorder="1" applyProtection="1">
      <protection hidden="1"/>
    </xf>
    <xf numFmtId="165" fontId="55" fillId="15" borderId="11" xfId="2" applyNumberFormat="1" applyFont="1" applyFill="1" applyBorder="1" applyProtection="1">
      <protection hidden="1"/>
    </xf>
    <xf numFmtId="165" fontId="55" fillId="15" borderId="1" xfId="2" applyNumberFormat="1" applyFont="1" applyFill="1" applyBorder="1" applyProtection="1">
      <protection hidden="1"/>
    </xf>
    <xf numFmtId="165" fontId="55" fillId="15" borderId="29" xfId="2" applyNumberFormat="1" applyFont="1" applyFill="1" applyBorder="1" applyProtection="1">
      <protection hidden="1"/>
    </xf>
    <xf numFmtId="0" fontId="96" fillId="19" borderId="0" xfId="0" applyFont="1" applyFill="1" applyAlignment="1">
      <alignment horizontal="center"/>
    </xf>
    <xf numFmtId="43" fontId="57" fillId="0" borderId="13" xfId="2" applyNumberFormat="1" applyFont="1" applyFill="1" applyBorder="1" applyAlignment="1" applyProtection="1">
      <alignment horizontal="right"/>
      <protection hidden="1"/>
    </xf>
    <xf numFmtId="43" fontId="57" fillId="0" borderId="14" xfId="1" applyFont="1" applyFill="1" applyBorder="1" applyProtection="1">
      <protection hidden="1"/>
    </xf>
    <xf numFmtId="43" fontId="97" fillId="6" borderId="30" xfId="2" applyNumberFormat="1" applyFont="1" applyFill="1" applyBorder="1" applyProtection="1">
      <protection hidden="1"/>
    </xf>
    <xf numFmtId="43" fontId="98" fillId="0" borderId="30" xfId="2" applyNumberFormat="1" applyFont="1" applyFill="1" applyBorder="1" applyProtection="1">
      <protection hidden="1"/>
    </xf>
    <xf numFmtId="165" fontId="33" fillId="0" borderId="0" xfId="0" applyNumberFormat="1" applyFont="1"/>
    <xf numFmtId="165" fontId="58" fillId="19" borderId="0" xfId="0" applyNumberFormat="1" applyFont="1" applyFill="1"/>
    <xf numFmtId="165" fontId="36" fillId="19" borderId="0" xfId="0" applyNumberFormat="1" applyFont="1" applyFill="1"/>
    <xf numFmtId="43" fontId="49" fillId="15" borderId="11" xfId="2" applyNumberFormat="1" applyFont="1" applyFill="1" applyBorder="1" applyAlignment="1" applyProtection="1">
      <alignment horizontal="right"/>
      <protection hidden="1"/>
    </xf>
    <xf numFmtId="43" fontId="55" fillId="15" borderId="12" xfId="1" applyFont="1" applyFill="1" applyBorder="1" applyProtection="1">
      <protection hidden="1"/>
    </xf>
    <xf numFmtId="43" fontId="55" fillId="15" borderId="29" xfId="2" applyNumberFormat="1" applyFont="1" applyFill="1" applyBorder="1" applyProtection="1">
      <protection hidden="1"/>
    </xf>
    <xf numFmtId="43" fontId="55" fillId="15" borderId="30" xfId="2" applyNumberFormat="1" applyFont="1" applyFill="1" applyBorder="1" applyProtection="1">
      <protection hidden="1"/>
    </xf>
    <xf numFmtId="0" fontId="54" fillId="12" borderId="2" xfId="2" applyFont="1" applyFill="1" applyBorder="1" applyAlignment="1" applyProtection="1">
      <alignment horizontal="left"/>
      <protection locked="0"/>
    </xf>
    <xf numFmtId="43" fontId="99" fillId="15" borderId="36" xfId="2" applyNumberFormat="1" applyFont="1" applyFill="1" applyBorder="1" applyProtection="1">
      <protection hidden="1"/>
    </xf>
    <xf numFmtId="43" fontId="99" fillId="15" borderId="1" xfId="2" applyNumberFormat="1" applyFont="1" applyFill="1" applyBorder="1" applyProtection="1">
      <protection hidden="1"/>
    </xf>
    <xf numFmtId="43" fontId="99" fillId="15" borderId="14" xfId="2" applyNumberFormat="1" applyFont="1" applyFill="1" applyBorder="1" applyProtection="1">
      <protection hidden="1"/>
    </xf>
    <xf numFmtId="43" fontId="97" fillId="15" borderId="30" xfId="2" applyNumberFormat="1" applyFont="1" applyFill="1" applyBorder="1" applyProtection="1">
      <protection hidden="1"/>
    </xf>
    <xf numFmtId="43" fontId="100" fillId="15" borderId="30" xfId="2" applyNumberFormat="1" applyFont="1" applyFill="1" applyBorder="1" applyProtection="1">
      <protection hidden="1"/>
    </xf>
    <xf numFmtId="165" fontId="59" fillId="0" borderId="0" xfId="0" applyNumberFormat="1" applyFont="1"/>
    <xf numFmtId="43" fontId="57" fillId="0" borderId="36" xfId="2" applyNumberFormat="1" applyFont="1" applyFill="1" applyBorder="1" applyAlignment="1" applyProtection="1">
      <alignment horizontal="right"/>
      <protection hidden="1"/>
    </xf>
    <xf numFmtId="0" fontId="55" fillId="12" borderId="2" xfId="2" applyFont="1" applyFill="1" applyBorder="1" applyProtection="1">
      <protection locked="0"/>
    </xf>
    <xf numFmtId="43" fontId="99" fillId="15" borderId="11" xfId="2" applyNumberFormat="1" applyFont="1" applyFill="1" applyBorder="1" applyProtection="1">
      <protection hidden="1"/>
    </xf>
    <xf numFmtId="43" fontId="99" fillId="15" borderId="12" xfId="2" applyNumberFormat="1" applyFont="1" applyFill="1" applyBorder="1" applyProtection="1">
      <protection hidden="1"/>
    </xf>
    <xf numFmtId="43" fontId="57" fillId="7" borderId="13" xfId="2" applyNumberFormat="1" applyFont="1" applyFill="1" applyBorder="1" applyAlignment="1" applyProtection="1">
      <alignment horizontal="right"/>
      <protection hidden="1"/>
    </xf>
    <xf numFmtId="43" fontId="57" fillId="5" borderId="1" xfId="1" applyFont="1" applyFill="1" applyBorder="1" applyProtection="1">
      <protection hidden="1"/>
    </xf>
    <xf numFmtId="43" fontId="57" fillId="5" borderId="14" xfId="1" applyFont="1" applyFill="1" applyBorder="1" applyProtection="1">
      <protection hidden="1"/>
    </xf>
    <xf numFmtId="43" fontId="57" fillId="5" borderId="13" xfId="2" applyNumberFormat="1" applyFont="1" applyFill="1" applyBorder="1" applyAlignment="1" applyProtection="1">
      <alignment horizontal="right"/>
      <protection hidden="1"/>
    </xf>
    <xf numFmtId="43" fontId="103" fillId="15" borderId="14" xfId="2" applyNumberFormat="1" applyFont="1" applyFill="1" applyBorder="1" applyProtection="1">
      <protection hidden="1"/>
    </xf>
    <xf numFmtId="165" fontId="33" fillId="19" borderId="0" xfId="0" applyNumberFormat="1" applyFont="1" applyFill="1"/>
    <xf numFmtId="43" fontId="49" fillId="12" borderId="24" xfId="1" applyFont="1" applyFill="1" applyBorder="1" applyAlignment="1" applyProtection="1">
      <alignment horizontal="right"/>
      <protection hidden="1"/>
    </xf>
    <xf numFmtId="43" fontId="49" fillId="12" borderId="25" xfId="1" applyFont="1" applyFill="1" applyBorder="1" applyAlignment="1" applyProtection="1">
      <alignment horizontal="right"/>
      <protection hidden="1"/>
    </xf>
    <xf numFmtId="43" fontId="49" fillId="12" borderId="15" xfId="1" applyFont="1" applyFill="1" applyBorder="1" applyAlignment="1" applyProtection="1">
      <alignment horizontal="right"/>
      <protection hidden="1"/>
    </xf>
    <xf numFmtId="43" fontId="49" fillId="12" borderId="31" xfId="2" applyNumberFormat="1" applyFont="1" applyFill="1" applyBorder="1" applyProtection="1">
      <protection hidden="1"/>
    </xf>
    <xf numFmtId="43" fontId="104" fillId="12" borderId="31" xfId="2" applyNumberFormat="1" applyFont="1" applyFill="1" applyBorder="1" applyProtection="1">
      <protection hidden="1"/>
    </xf>
    <xf numFmtId="43" fontId="36" fillId="0" borderId="0" xfId="0" applyNumberFormat="1" applyFont="1" applyProtection="1">
      <protection hidden="1"/>
    </xf>
    <xf numFmtId="43" fontId="36" fillId="0" borderId="0" xfId="0" applyNumberFormat="1" applyFont="1" applyAlignment="1" applyProtection="1">
      <alignment horizontal="right"/>
      <protection hidden="1"/>
    </xf>
    <xf numFmtId="43" fontId="57" fillId="0" borderId="10" xfId="1" applyFont="1" applyFill="1" applyBorder="1" applyProtection="1">
      <protection hidden="1"/>
    </xf>
    <xf numFmtId="43" fontId="36" fillId="0" borderId="27" xfId="0" applyNumberFormat="1" applyFont="1" applyBorder="1" applyProtection="1">
      <protection hidden="1"/>
    </xf>
    <xf numFmtId="43" fontId="57" fillId="0" borderId="27" xfId="1" applyFont="1" applyFill="1" applyBorder="1" applyProtection="1">
      <protection hidden="1"/>
    </xf>
    <xf numFmtId="43" fontId="54" fillId="0" borderId="27" xfId="1" applyFont="1" applyFill="1" applyBorder="1" applyProtection="1">
      <protection hidden="1"/>
    </xf>
    <xf numFmtId="43" fontId="54" fillId="0" borderId="0" xfId="1" applyFont="1" applyFill="1" applyBorder="1" applyProtection="1">
      <protection hidden="1"/>
    </xf>
    <xf numFmtId="43" fontId="57" fillId="0" borderId="0" xfId="2" applyNumberFormat="1" applyFont="1" applyFill="1" applyAlignment="1" applyProtection="1">
      <alignment horizontal="right"/>
      <protection hidden="1"/>
    </xf>
    <xf numFmtId="165" fontId="105" fillId="0" borderId="0" xfId="0" applyNumberFormat="1" applyFont="1"/>
    <xf numFmtId="0" fontId="55" fillId="0" borderId="2" xfId="2" applyFont="1" applyFill="1" applyBorder="1" applyProtection="1"/>
    <xf numFmtId="0" fontId="54" fillId="4" borderId="2" xfId="2" applyFont="1" applyFill="1" applyBorder="1" applyProtection="1"/>
    <xf numFmtId="0" fontId="14" fillId="23" borderId="1" xfId="0" applyFont="1" applyFill="1" applyBorder="1" applyProtection="1">
      <protection locked="0"/>
    </xf>
    <xf numFmtId="0" fontId="14" fillId="23" borderId="1" xfId="0" applyFont="1" applyFill="1" applyBorder="1" applyAlignment="1">
      <alignment horizontal="left" vertical="center" wrapText="1"/>
    </xf>
    <xf numFmtId="0" fontId="14" fillId="0" borderId="1" xfId="0" applyFont="1" applyFill="1" applyBorder="1" applyProtection="1">
      <protection locked="0"/>
    </xf>
    <xf numFmtId="0" fontId="0" fillId="0" borderId="1" xfId="0" applyFill="1" applyBorder="1" applyProtection="1">
      <protection locked="0"/>
    </xf>
    <xf numFmtId="165" fontId="0" fillId="0" borderId="1" xfId="0" applyNumberFormat="1" applyFill="1" applyBorder="1" applyProtection="1">
      <protection locked="0"/>
    </xf>
    <xf numFmtId="14" fontId="0" fillId="0" borderId="1" xfId="0" applyNumberFormat="1" applyFill="1" applyBorder="1" applyProtection="1">
      <protection locked="0"/>
    </xf>
    <xf numFmtId="0" fontId="107" fillId="23" borderId="1" xfId="0" applyFont="1" applyFill="1" applyBorder="1" applyProtection="1">
      <protection locked="0"/>
    </xf>
    <xf numFmtId="0" fontId="67" fillId="18" borderId="16" xfId="0" applyFont="1" applyFill="1" applyBorder="1" applyAlignment="1">
      <alignment horizontal="center" vertical="center"/>
    </xf>
    <xf numFmtId="0" fontId="67" fillId="18" borderId="17" xfId="0" applyFont="1" applyFill="1" applyBorder="1" applyAlignment="1">
      <alignment horizontal="center" vertical="center"/>
    </xf>
    <xf numFmtId="0" fontId="67" fillId="18" borderId="18" xfId="0" applyFont="1" applyFill="1" applyBorder="1" applyAlignment="1">
      <alignment horizontal="center" vertical="center"/>
    </xf>
    <xf numFmtId="0" fontId="36" fillId="17" borderId="11" xfId="0" applyFont="1" applyFill="1" applyBorder="1"/>
    <xf numFmtId="0" fontId="36" fillId="17" borderId="0" xfId="0" applyFont="1" applyFill="1"/>
    <xf numFmtId="0" fontId="36" fillId="17" borderId="48" xfId="0" applyFont="1" applyFill="1" applyBorder="1"/>
    <xf numFmtId="0" fontId="36" fillId="17" borderId="29" xfId="0" applyFont="1" applyFill="1" applyBorder="1"/>
    <xf numFmtId="0" fontId="36" fillId="17" borderId="47" xfId="0" applyFont="1" applyFill="1" applyBorder="1"/>
    <xf numFmtId="0" fontId="36" fillId="17" borderId="27" xfId="0" applyFont="1" applyFill="1" applyBorder="1"/>
    <xf numFmtId="0" fontId="36" fillId="17" borderId="32" xfId="0" applyFont="1" applyFill="1" applyBorder="1"/>
    <xf numFmtId="0" fontId="69" fillId="12" borderId="9" xfId="0" applyFont="1" applyFill="1" applyBorder="1" applyAlignment="1">
      <alignment vertical="center" wrapText="1"/>
    </xf>
    <xf numFmtId="0" fontId="75" fillId="12" borderId="9" xfId="0" applyFont="1" applyFill="1" applyBorder="1" applyAlignment="1">
      <alignment vertical="center" wrapText="1"/>
    </xf>
    <xf numFmtId="0" fontId="75" fillId="12" borderId="50" xfId="0" applyFont="1" applyFill="1" applyBorder="1" applyAlignment="1">
      <alignment vertical="center" wrapText="1"/>
    </xf>
    <xf numFmtId="0" fontId="36" fillId="12" borderId="0" xfId="0" applyFont="1" applyFill="1" applyAlignment="1">
      <alignment wrapText="1"/>
    </xf>
    <xf numFmtId="0" fontId="36" fillId="12" borderId="12" xfId="0" applyFont="1" applyFill="1" applyBorder="1" applyAlignment="1">
      <alignment wrapText="1"/>
    </xf>
    <xf numFmtId="0" fontId="71" fillId="12" borderId="0" xfId="0" applyFont="1" applyFill="1" applyAlignment="1">
      <alignment wrapText="1"/>
    </xf>
    <xf numFmtId="0" fontId="71" fillId="12" borderId="12" xfId="0" applyFont="1" applyFill="1" applyBorder="1" applyAlignment="1">
      <alignment wrapText="1"/>
    </xf>
    <xf numFmtId="0" fontId="78" fillId="12" borderId="0" xfId="0" applyFont="1" applyFill="1" applyAlignment="1">
      <alignment horizontal="center" vertical="top"/>
    </xf>
    <xf numFmtId="0" fontId="78" fillId="12" borderId="12" xfId="0" applyFont="1" applyFill="1" applyBorder="1" applyAlignment="1">
      <alignment horizontal="center" vertical="top"/>
    </xf>
    <xf numFmtId="0" fontId="78" fillId="12" borderId="0" xfId="0" applyFont="1" applyFill="1" applyAlignment="1">
      <alignment horizontal="center" vertical="center" wrapText="1"/>
    </xf>
    <xf numFmtId="0" fontId="80" fillId="12" borderId="20" xfId="0" applyFont="1" applyFill="1" applyBorder="1" applyAlignment="1">
      <alignment horizontal="center" vertical="top"/>
    </xf>
    <xf numFmtId="0" fontId="69" fillId="12" borderId="0" xfId="0" applyFont="1" applyFill="1" applyAlignment="1">
      <alignment vertical="center"/>
    </xf>
    <xf numFmtId="0" fontId="33" fillId="12" borderId="0" xfId="0" applyFont="1" applyFill="1" applyAlignment="1">
      <alignment wrapText="1"/>
    </xf>
    <xf numFmtId="0" fontId="33" fillId="12" borderId="12" xfId="0" applyFont="1" applyFill="1" applyBorder="1" applyAlignment="1">
      <alignment wrapText="1"/>
    </xf>
    <xf numFmtId="0" fontId="33" fillId="12" borderId="0" xfId="0" applyFont="1" applyFill="1" applyAlignment="1">
      <alignment vertical="center" wrapText="1"/>
    </xf>
    <xf numFmtId="0" fontId="33" fillId="12" borderId="12" xfId="0" applyFont="1" applyFill="1" applyBorder="1" applyAlignment="1">
      <alignment vertical="center" wrapText="1"/>
    </xf>
    <xf numFmtId="0" fontId="33" fillId="12" borderId="0" xfId="0" applyFont="1" applyFill="1" applyAlignment="1">
      <alignment vertical="center"/>
    </xf>
    <xf numFmtId="0" fontId="33" fillId="12" borderId="12" xfId="0" applyFont="1" applyFill="1" applyBorder="1" applyAlignment="1">
      <alignment vertical="center"/>
    </xf>
    <xf numFmtId="0" fontId="79" fillId="12" borderId="0" xfId="0" applyFont="1" applyFill="1" applyAlignment="1">
      <alignment horizontal="center" vertical="top"/>
    </xf>
    <xf numFmtId="0" fontId="79" fillId="12" borderId="12" xfId="0" applyFont="1" applyFill="1" applyBorder="1" applyAlignment="1">
      <alignment horizontal="center" vertical="top"/>
    </xf>
    <xf numFmtId="0" fontId="75" fillId="12" borderId="0" xfId="0" applyFont="1" applyFill="1" applyAlignment="1">
      <alignment horizontal="center" vertical="center"/>
    </xf>
    <xf numFmtId="0" fontId="33" fillId="12" borderId="0" xfId="0" applyFont="1" applyFill="1" applyAlignment="1">
      <alignment horizontal="center" vertical="top"/>
    </xf>
    <xf numFmtId="0" fontId="33" fillId="12" borderId="12" xfId="0" applyFont="1" applyFill="1" applyBorder="1" applyAlignment="1">
      <alignment horizontal="center" vertical="top"/>
    </xf>
    <xf numFmtId="0" fontId="71" fillId="12" borderId="0" xfId="0" applyFont="1" applyFill="1" applyAlignment="1">
      <alignment vertical="top"/>
    </xf>
    <xf numFmtId="0" fontId="71" fillId="12" borderId="12" xfId="0" applyFont="1" applyFill="1" applyBorder="1" applyAlignment="1">
      <alignment vertical="top"/>
    </xf>
    <xf numFmtId="0" fontId="81" fillId="12" borderId="0" xfId="0" applyFont="1" applyFill="1"/>
    <xf numFmtId="0" fontId="81" fillId="12" borderId="0" xfId="0" applyFont="1" applyFill="1" applyAlignment="1">
      <alignment vertical="center"/>
    </xf>
    <xf numFmtId="0" fontId="84" fillId="6" borderId="10" xfId="2" applyFont="1" applyFill="1" applyBorder="1" applyAlignment="1">
      <alignment vertical="center"/>
    </xf>
    <xf numFmtId="0" fontId="84" fillId="6" borderId="0" xfId="2" applyFont="1" applyFill="1" applyAlignment="1">
      <alignment vertical="center"/>
    </xf>
    <xf numFmtId="0" fontId="44" fillId="9" borderId="41" xfId="2" applyFont="1" applyFill="1" applyBorder="1" applyAlignment="1">
      <alignment horizontal="right"/>
    </xf>
    <xf numFmtId="0" fontId="44" fillId="9" borderId="42" xfId="2" applyFont="1" applyFill="1" applyBorder="1" applyAlignment="1">
      <alignment horizontal="right"/>
    </xf>
    <xf numFmtId="0" fontId="44" fillId="6" borderId="0" xfId="2" applyFont="1" applyFill="1" applyAlignment="1">
      <alignment horizontal="right" vertical="center"/>
    </xf>
    <xf numFmtId="44" fontId="85" fillId="6" borderId="0" xfId="2" applyNumberFormat="1" applyFont="1" applyFill="1" applyAlignment="1">
      <alignment horizontal="center" vertical="center"/>
    </xf>
    <xf numFmtId="0" fontId="49" fillId="13" borderId="21" xfId="2" applyFont="1" applyFill="1" applyBorder="1" applyAlignment="1">
      <alignment horizontal="center"/>
    </xf>
    <xf numFmtId="0" fontId="49" fillId="13" borderId="8" xfId="2" applyFont="1" applyFill="1" applyBorder="1" applyAlignment="1">
      <alignment horizontal="center"/>
    </xf>
    <xf numFmtId="0" fontId="49" fillId="13" borderId="22" xfId="2" applyFont="1" applyFill="1" applyBorder="1" applyAlignment="1">
      <alignment horizontal="center"/>
    </xf>
    <xf numFmtId="0" fontId="47" fillId="0" borderId="2" xfId="0" applyFont="1" applyBorder="1" applyAlignment="1" applyProtection="1">
      <alignment horizontal="center"/>
      <protection locked="0"/>
    </xf>
    <xf numFmtId="0" fontId="47" fillId="0" borderId="6" xfId="0" applyFont="1" applyBorder="1" applyAlignment="1" applyProtection="1">
      <alignment horizontal="center"/>
      <protection locked="0"/>
    </xf>
    <xf numFmtId="0" fontId="44" fillId="10" borderId="34" xfId="2" applyFont="1" applyFill="1" applyBorder="1" applyAlignment="1">
      <alignment horizontal="right"/>
    </xf>
    <xf numFmtId="0" fontId="44" fillId="10" borderId="7" xfId="2" applyFont="1" applyFill="1" applyBorder="1" applyAlignment="1">
      <alignment horizontal="right"/>
    </xf>
    <xf numFmtId="0" fontId="44" fillId="10" borderId="28" xfId="2" applyFont="1" applyFill="1" applyBorder="1" applyAlignment="1">
      <alignment horizontal="right"/>
    </xf>
    <xf numFmtId="0" fontId="44" fillId="10" borderId="33" xfId="2" applyFont="1" applyFill="1" applyBorder="1" applyAlignment="1">
      <alignment horizontal="right"/>
    </xf>
    <xf numFmtId="0" fontId="45" fillId="3" borderId="5" xfId="2" applyFont="1" applyFill="1" applyBorder="1" applyAlignment="1" applyProtection="1">
      <alignment horizontal="center"/>
      <protection locked="0"/>
    </xf>
    <xf numFmtId="0" fontId="45" fillId="3" borderId="6" xfId="2" applyFont="1" applyFill="1" applyBorder="1" applyAlignment="1" applyProtection="1">
      <alignment horizontal="center"/>
      <protection locked="0"/>
    </xf>
    <xf numFmtId="0" fontId="44" fillId="11" borderId="28" xfId="2" applyFont="1" applyFill="1" applyBorder="1" applyAlignment="1">
      <alignment horizontal="right"/>
    </xf>
    <xf numFmtId="0" fontId="44" fillId="11" borderId="33" xfId="2" applyFont="1" applyFill="1" applyBorder="1" applyAlignment="1">
      <alignment horizontal="right"/>
    </xf>
    <xf numFmtId="0" fontId="44" fillId="11" borderId="2" xfId="2" applyFont="1" applyFill="1" applyBorder="1" applyAlignment="1">
      <alignment horizontal="right"/>
    </xf>
    <xf numFmtId="0" fontId="44" fillId="11" borderId="5" xfId="2" applyFont="1" applyFill="1" applyBorder="1" applyAlignment="1">
      <alignment horizontal="right"/>
    </xf>
    <xf numFmtId="0" fontId="44" fillId="14" borderId="28" xfId="2" applyFont="1" applyFill="1" applyBorder="1" applyAlignment="1">
      <alignment horizontal="right"/>
    </xf>
    <xf numFmtId="0" fontId="44" fillId="14" borderId="33" xfId="2" applyFont="1" applyFill="1" applyBorder="1" applyAlignment="1">
      <alignment horizontal="right"/>
    </xf>
    <xf numFmtId="165" fontId="49" fillId="0" borderId="16" xfId="2" applyNumberFormat="1" applyFont="1" applyFill="1" applyBorder="1" applyAlignment="1">
      <alignment horizontal="center"/>
    </xf>
    <xf numFmtId="165" fontId="49" fillId="0" borderId="17" xfId="2" applyNumberFormat="1" applyFont="1" applyFill="1" applyBorder="1" applyAlignment="1">
      <alignment horizontal="center"/>
    </xf>
    <xf numFmtId="165" fontId="49" fillId="0" borderId="18" xfId="2" applyNumberFormat="1" applyFont="1" applyFill="1" applyBorder="1" applyAlignment="1">
      <alignment horizontal="center"/>
    </xf>
    <xf numFmtId="0" fontId="49" fillId="9" borderId="16" xfId="2" applyFont="1" applyFill="1" applyBorder="1" applyAlignment="1" applyProtection="1">
      <alignment horizontal="center"/>
      <protection locked="0"/>
    </xf>
    <xf numFmtId="0" fontId="49" fillId="9" borderId="17" xfId="2" applyFont="1" applyFill="1" applyBorder="1" applyAlignment="1" applyProtection="1">
      <alignment horizontal="center"/>
      <protection locked="0"/>
    </xf>
    <xf numFmtId="0" fontId="49" fillId="9" borderId="18" xfId="2" applyFont="1" applyFill="1" applyBorder="1" applyAlignment="1" applyProtection="1">
      <alignment horizontal="center"/>
      <protection locked="0"/>
    </xf>
    <xf numFmtId="0" fontId="49" fillId="10" borderId="21" xfId="2" applyFont="1" applyFill="1" applyBorder="1" applyAlignment="1">
      <alignment horizontal="center"/>
    </xf>
    <xf numFmtId="0" fontId="49" fillId="10" borderId="8" xfId="2" applyFont="1" applyFill="1" applyBorder="1" applyAlignment="1">
      <alignment horizontal="center"/>
    </xf>
    <xf numFmtId="0" fontId="49" fillId="10" borderId="22" xfId="2" applyFont="1" applyFill="1" applyBorder="1" applyAlignment="1">
      <alignment horizontal="center"/>
    </xf>
    <xf numFmtId="0" fontId="49" fillId="14" borderId="21" xfId="2" applyFont="1" applyFill="1" applyBorder="1" applyAlignment="1">
      <alignment horizontal="center"/>
    </xf>
    <xf numFmtId="0" fontId="49" fillId="14" borderId="8" xfId="2" applyFont="1" applyFill="1" applyBorder="1" applyAlignment="1">
      <alignment horizontal="center"/>
    </xf>
    <xf numFmtId="0" fontId="49" fillId="14" borderId="22" xfId="2" applyFont="1" applyFill="1" applyBorder="1" applyAlignment="1">
      <alignment horizontal="center"/>
    </xf>
    <xf numFmtId="0" fontId="45" fillId="3" borderId="34" xfId="2" applyFont="1" applyFill="1" applyBorder="1" applyAlignment="1" applyProtection="1">
      <alignment horizontal="center"/>
      <protection locked="0"/>
    </xf>
    <xf numFmtId="0" fontId="45" fillId="3" borderId="7" xfId="2" applyFont="1" applyFill="1" applyBorder="1" applyAlignment="1" applyProtection="1">
      <alignment horizontal="center"/>
      <protection locked="0"/>
    </xf>
    <xf numFmtId="0" fontId="44" fillId="6" borderId="45" xfId="2" applyFont="1" applyFill="1" applyBorder="1" applyAlignment="1">
      <alignment horizontal="center"/>
    </xf>
    <xf numFmtId="0" fontId="44" fillId="6" borderId="44" xfId="2" applyFont="1" applyFill="1" applyBorder="1" applyAlignment="1">
      <alignment horizontal="center"/>
    </xf>
    <xf numFmtId="0" fontId="44" fillId="9" borderId="28" xfId="2" applyFont="1" applyFill="1" applyBorder="1" applyAlignment="1">
      <alignment horizontal="right"/>
    </xf>
    <xf numFmtId="0" fontId="44" fillId="9" borderId="33" xfId="2" applyFont="1" applyFill="1" applyBorder="1" applyAlignment="1">
      <alignment horizontal="right"/>
    </xf>
    <xf numFmtId="0" fontId="44" fillId="14" borderId="5" xfId="2" applyFont="1" applyFill="1" applyBorder="1" applyAlignment="1">
      <alignment horizontal="right"/>
    </xf>
    <xf numFmtId="0" fontId="44" fillId="14" borderId="6" xfId="2" applyFont="1" applyFill="1" applyBorder="1" applyAlignment="1">
      <alignment horizontal="right"/>
    </xf>
    <xf numFmtId="0" fontId="61" fillId="0" borderId="2"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44" fillId="10" borderId="5" xfId="2" applyFont="1" applyFill="1" applyBorder="1" applyAlignment="1">
      <alignment horizontal="right"/>
    </xf>
    <xf numFmtId="0" fontId="44" fillId="10" borderId="6" xfId="2" applyFont="1" applyFill="1" applyBorder="1" applyAlignment="1">
      <alignment horizontal="right"/>
    </xf>
    <xf numFmtId="0" fontId="45" fillId="3" borderId="2" xfId="2" applyFont="1" applyFill="1" applyBorder="1" applyAlignment="1" applyProtection="1">
      <alignment horizontal="center"/>
      <protection locked="0"/>
    </xf>
    <xf numFmtId="0" fontId="44" fillId="14" borderId="2" xfId="2" applyFont="1" applyFill="1" applyBorder="1" applyAlignment="1">
      <alignment horizontal="right"/>
    </xf>
    <xf numFmtId="0" fontId="55" fillId="15" borderId="2" xfId="2" applyFont="1" applyFill="1" applyBorder="1"/>
    <xf numFmtId="0" fontId="55" fillId="15" borderId="35" xfId="2" applyFont="1" applyFill="1" applyBorder="1"/>
    <xf numFmtId="0" fontId="49" fillId="15" borderId="2" xfId="2" applyFont="1" applyFill="1" applyBorder="1"/>
    <xf numFmtId="0" fontId="49" fillId="15" borderId="35" xfId="2" applyFont="1" applyFill="1" applyBorder="1"/>
    <xf numFmtId="0" fontId="49" fillId="15" borderId="2" xfId="2" applyFont="1" applyFill="1" applyBorder="1" applyAlignment="1">
      <alignment horizontal="center"/>
    </xf>
    <xf numFmtId="0" fontId="49" fillId="15" borderId="35" xfId="2" applyFont="1" applyFill="1" applyBorder="1" applyAlignment="1">
      <alignment horizontal="center"/>
    </xf>
    <xf numFmtId="0" fontId="44" fillId="9" borderId="2" xfId="2" applyFont="1" applyFill="1" applyBorder="1" applyAlignment="1">
      <alignment horizontal="right"/>
    </xf>
    <xf numFmtId="0" fontId="44" fillId="9" borderId="6" xfId="2" applyFont="1" applyFill="1" applyBorder="1" applyAlignment="1">
      <alignment horizontal="right"/>
    </xf>
    <xf numFmtId="0" fontId="66" fillId="4" borderId="23" xfId="2" applyFont="1" applyFill="1" applyBorder="1" applyAlignment="1">
      <alignment horizontal="center"/>
    </xf>
    <xf numFmtId="0" fontId="66" fillId="4" borderId="18" xfId="2" applyFont="1" applyFill="1" applyBorder="1" applyAlignment="1">
      <alignment horizontal="center"/>
    </xf>
    <xf numFmtId="0" fontId="55" fillId="15" borderId="2" xfId="2" applyFont="1" applyFill="1" applyBorder="1" applyAlignment="1">
      <alignment horizontal="left"/>
    </xf>
    <xf numFmtId="0" fontId="55" fillId="15" borderId="35" xfId="2" applyFont="1" applyFill="1" applyBorder="1" applyAlignment="1">
      <alignment horizontal="left"/>
    </xf>
    <xf numFmtId="0" fontId="49" fillId="15" borderId="2" xfId="2" applyFont="1" applyFill="1" applyBorder="1" applyAlignment="1">
      <alignment horizontal="left"/>
    </xf>
    <xf numFmtId="0" fontId="49" fillId="15" borderId="35" xfId="2" applyFont="1" applyFill="1" applyBorder="1" applyAlignment="1">
      <alignment horizontal="left"/>
    </xf>
    <xf numFmtId="0" fontId="36" fillId="6" borderId="27" xfId="0" applyFont="1" applyFill="1" applyBorder="1"/>
    <xf numFmtId="0" fontId="36" fillId="6" borderId="32" xfId="0" applyFont="1" applyFill="1" applyBorder="1"/>
    <xf numFmtId="0" fontId="43" fillId="6" borderId="34" xfId="2" applyFont="1" applyFill="1" applyBorder="1"/>
    <xf numFmtId="0" fontId="43" fillId="6" borderId="8" xfId="2" applyFont="1" applyFill="1" applyBorder="1"/>
    <xf numFmtId="0" fontId="55" fillId="15" borderId="2" xfId="2" quotePrefix="1" applyFont="1" applyFill="1" applyBorder="1" applyAlignment="1">
      <alignment horizontal="left"/>
    </xf>
    <xf numFmtId="0" fontId="55" fillId="15" borderId="35" xfId="2" quotePrefix="1" applyFont="1" applyFill="1" applyBorder="1" applyAlignment="1">
      <alignment horizontal="left"/>
    </xf>
    <xf numFmtId="0" fontId="49" fillId="12" borderId="28" xfId="2" applyFont="1" applyFill="1" applyBorder="1" applyAlignment="1">
      <alignment horizontal="left"/>
    </xf>
    <xf numFmtId="0" fontId="49" fillId="12" borderId="46" xfId="2" applyFont="1" applyFill="1" applyBorder="1" applyAlignment="1">
      <alignment horizontal="left"/>
    </xf>
    <xf numFmtId="0" fontId="49" fillId="12" borderId="2" xfId="2" applyFont="1" applyFill="1" applyBorder="1"/>
    <xf numFmtId="0" fontId="49" fillId="12" borderId="35" xfId="2" applyFont="1" applyFill="1" applyBorder="1"/>
    <xf numFmtId="0" fontId="63" fillId="0" borderId="0" xfId="0" applyFont="1" applyAlignment="1">
      <alignment horizontal="right"/>
    </xf>
    <xf numFmtId="0" fontId="63" fillId="0" borderId="0" xfId="0" applyFont="1"/>
    <xf numFmtId="0" fontId="44" fillId="6" borderId="0" xfId="2" applyFont="1" applyFill="1" applyAlignment="1" applyProtection="1">
      <alignment horizontal="right"/>
      <protection hidden="1"/>
    </xf>
    <xf numFmtId="0" fontId="44" fillId="6" borderId="8" xfId="2" applyFont="1" applyFill="1" applyBorder="1" applyAlignment="1" applyProtection="1">
      <alignment horizontal="right"/>
      <protection hidden="1"/>
    </xf>
    <xf numFmtId="0" fontId="63" fillId="4" borderId="1" xfId="0" applyFont="1" applyFill="1" applyBorder="1" applyAlignment="1" applyProtection="1">
      <alignment horizontal="center"/>
      <protection hidden="1"/>
    </xf>
    <xf numFmtId="0" fontId="43" fillId="6" borderId="0" xfId="2" applyFont="1" applyFill="1" applyAlignment="1" applyProtection="1">
      <alignment horizontal="right"/>
      <protection hidden="1"/>
    </xf>
    <xf numFmtId="0" fontId="43" fillId="12" borderId="16" xfId="2" applyFont="1" applyFill="1" applyBorder="1" applyAlignment="1" applyProtection="1">
      <alignment horizontal="center"/>
      <protection locked="0" hidden="1"/>
    </xf>
    <xf numFmtId="0" fontId="43" fillId="12" borderId="17" xfId="2" applyFont="1" applyFill="1" applyBorder="1" applyAlignment="1" applyProtection="1">
      <alignment horizontal="center"/>
      <protection locked="0" hidden="1"/>
    </xf>
    <xf numFmtId="0" fontId="43" fillId="12" borderId="18" xfId="2" applyFont="1" applyFill="1" applyBorder="1" applyAlignment="1" applyProtection="1">
      <alignment horizontal="center"/>
      <protection locked="0" hidden="1"/>
    </xf>
    <xf numFmtId="0" fontId="63" fillId="0" borderId="2" xfId="0" applyFont="1" applyBorder="1" applyAlignment="1" applyProtection="1">
      <alignment horizontal="center"/>
      <protection hidden="1"/>
    </xf>
    <xf numFmtId="0" fontId="63" fillId="0" borderId="5" xfId="0" applyFont="1" applyBorder="1" applyAlignment="1" applyProtection="1">
      <alignment horizontal="center"/>
      <protection hidden="1"/>
    </xf>
    <xf numFmtId="0" fontId="63" fillId="0" borderId="6" xfId="0" applyFont="1" applyBorder="1" applyAlignment="1" applyProtection="1">
      <alignment horizontal="center"/>
      <protection hidden="1"/>
    </xf>
    <xf numFmtId="0" fontId="44" fillId="6" borderId="0" xfId="2" applyFont="1" applyFill="1" applyAlignment="1" applyProtection="1">
      <alignment horizontal="center"/>
      <protection hidden="1"/>
    </xf>
    <xf numFmtId="0" fontId="55" fillId="15" borderId="6" xfId="2" applyFont="1" applyFill="1" applyBorder="1"/>
    <xf numFmtId="0" fontId="49" fillId="15" borderId="5" xfId="2" applyFont="1" applyFill="1" applyBorder="1"/>
    <xf numFmtId="0" fontId="55" fillId="15" borderId="6" xfId="2" quotePrefix="1" applyFont="1" applyFill="1" applyBorder="1" applyAlignment="1">
      <alignment horizontal="left"/>
    </xf>
    <xf numFmtId="0" fontId="49" fillId="15" borderId="5" xfId="2" applyFont="1" applyFill="1" applyBorder="1" applyAlignment="1">
      <alignment horizontal="left"/>
    </xf>
    <xf numFmtId="0" fontId="54" fillId="0" borderId="0" xfId="0" applyFont="1" applyAlignment="1">
      <alignment horizontal="right"/>
    </xf>
    <xf numFmtId="0" fontId="49" fillId="12" borderId="2" xfId="2" applyFont="1" applyFill="1" applyBorder="1" applyAlignment="1" applyProtection="1">
      <alignment horizontal="left"/>
      <protection hidden="1"/>
    </xf>
    <xf numFmtId="0" fontId="49" fillId="12" borderId="6" xfId="2" applyFont="1" applyFill="1" applyBorder="1" applyAlignment="1" applyProtection="1">
      <alignment horizontal="left"/>
      <protection hidden="1"/>
    </xf>
    <xf numFmtId="0" fontId="55" fillId="15" borderId="6" xfId="2" applyFont="1" applyFill="1" applyBorder="1" applyAlignment="1">
      <alignment horizontal="left"/>
    </xf>
    <xf numFmtId="0" fontId="13" fillId="0" borderId="0" xfId="3" applyAlignment="1" applyProtection="1">
      <alignment horizontal="left"/>
      <protection hidden="1"/>
    </xf>
    <xf numFmtId="0" fontId="13" fillId="0" borderId="4" xfId="3" applyBorder="1" applyAlignment="1" applyProtection="1">
      <alignment horizontal="left"/>
      <protection hidden="1"/>
    </xf>
    <xf numFmtId="165" fontId="42" fillId="0" borderId="2" xfId="14" applyNumberFormat="1" applyFont="1" applyBorder="1"/>
    <xf numFmtId="165" fontId="42" fillId="0" borderId="6" xfId="14" applyNumberFormat="1" applyFont="1" applyBorder="1"/>
    <xf numFmtId="165" fontId="23" fillId="0" borderId="1" xfId="3" applyNumberFormat="1" applyFont="1" applyBorder="1" applyAlignment="1" applyProtection="1">
      <alignment horizontal="right"/>
      <protection hidden="1"/>
    </xf>
    <xf numFmtId="165" fontId="13" fillId="0" borderId="1" xfId="3" applyNumberFormat="1" applyBorder="1" applyAlignment="1" applyProtection="1">
      <alignment horizontal="right"/>
      <protection hidden="1"/>
    </xf>
    <xf numFmtId="0" fontId="23" fillId="0" borderId="9" xfId="3" applyFont="1" applyBorder="1" applyAlignment="1" applyProtection="1">
      <alignment horizontal="left"/>
      <protection hidden="1"/>
    </xf>
    <xf numFmtId="0" fontId="13" fillId="0" borderId="0" xfId="3" applyAlignment="1">
      <alignment horizontal="left"/>
    </xf>
    <xf numFmtId="0" fontId="13" fillId="0" borderId="8" xfId="3" applyBorder="1" applyProtection="1">
      <protection hidden="1"/>
    </xf>
    <xf numFmtId="0" fontId="29" fillId="0" borderId="8" xfId="3" applyFont="1" applyBorder="1" applyAlignment="1" applyProtection="1">
      <alignment horizontal="left"/>
      <protection locked="0" hidden="1"/>
    </xf>
    <xf numFmtId="0" fontId="13" fillId="16" borderId="0" xfId="3" applyFill="1" applyAlignment="1">
      <alignment horizontal="left"/>
    </xf>
    <xf numFmtId="0" fontId="23" fillId="0" borderId="0" xfId="3" applyFont="1" applyAlignment="1" applyProtection="1">
      <alignment horizontal="left"/>
      <protection hidden="1"/>
    </xf>
    <xf numFmtId="0" fontId="12" fillId="0" borderId="8" xfId="3" applyFont="1" applyBorder="1" applyAlignment="1" applyProtection="1">
      <alignment horizontal="left"/>
      <protection hidden="1"/>
    </xf>
    <xf numFmtId="0" fontId="13" fillId="0" borderId="8" xfId="3" applyBorder="1" applyAlignment="1" applyProtection="1">
      <alignment horizontal="center"/>
      <protection hidden="1"/>
    </xf>
    <xf numFmtId="49" fontId="23" fillId="0" borderId="0" xfId="3" applyNumberFormat="1" applyFont="1" applyAlignment="1" applyProtection="1">
      <alignment horizontal="left" vertical="top" wrapText="1"/>
      <protection hidden="1"/>
    </xf>
    <xf numFmtId="0" fontId="23" fillId="0" borderId="0" xfId="3" applyFont="1" applyAlignment="1" applyProtection="1">
      <alignment horizontal="left" vertical="top" wrapText="1"/>
      <protection hidden="1"/>
    </xf>
    <xf numFmtId="0" fontId="13" fillId="0" borderId="0" xfId="3" applyAlignment="1" applyProtection="1">
      <alignment horizontal="right"/>
      <protection hidden="1"/>
    </xf>
    <xf numFmtId="0" fontId="32" fillId="0" borderId="9" xfId="3" applyFont="1" applyBorder="1" applyAlignment="1" applyProtection="1">
      <alignment horizontal="center"/>
      <protection hidden="1"/>
    </xf>
    <xf numFmtId="0" fontId="23" fillId="0" borderId="0" xfId="3" applyFont="1" applyAlignment="1" applyProtection="1">
      <alignment horizontal="left" wrapText="1"/>
      <protection hidden="1"/>
    </xf>
    <xf numFmtId="0" fontId="5" fillId="0" borderId="0" xfId="3" applyFont="1" applyAlignment="1" applyProtection="1">
      <alignment horizontal="left" wrapText="1"/>
      <protection hidden="1"/>
    </xf>
    <xf numFmtId="0" fontId="12" fillId="0" borderId="0" xfId="3" applyFont="1" applyAlignment="1" applyProtection="1">
      <alignment horizontal="left" wrapText="1"/>
      <protection hidden="1"/>
    </xf>
    <xf numFmtId="0" fontId="27" fillId="0" borderId="20" xfId="0" applyFont="1" applyBorder="1"/>
    <xf numFmtId="0" fontId="37" fillId="0" borderId="0" xfId="3" applyFont="1" applyAlignment="1" applyProtection="1">
      <alignment horizontal="left"/>
      <protection hidden="1"/>
    </xf>
    <xf numFmtId="0" fontId="37" fillId="0" borderId="4" xfId="3" applyFont="1" applyBorder="1" applyAlignment="1" applyProtection="1">
      <alignment horizontal="left"/>
      <protection hidden="1"/>
    </xf>
    <xf numFmtId="0" fontId="12" fillId="0" borderId="0" xfId="3" applyFont="1" applyAlignment="1" applyProtection="1">
      <alignment horizontal="center"/>
      <protection hidden="1"/>
    </xf>
    <xf numFmtId="0" fontId="13" fillId="0" borderId="0" xfId="3" applyAlignment="1" applyProtection="1">
      <alignment horizontal="center"/>
      <protection hidden="1"/>
    </xf>
    <xf numFmtId="0" fontId="2" fillId="12" borderId="1" xfId="3" applyFont="1" applyFill="1" applyBorder="1" applyAlignment="1" applyProtection="1">
      <alignment horizontal="center"/>
      <protection locked="0" hidden="1"/>
    </xf>
    <xf numFmtId="0" fontId="11" fillId="12" borderId="1" xfId="3" applyFont="1" applyFill="1" applyBorder="1" applyAlignment="1" applyProtection="1">
      <alignment horizontal="center"/>
      <protection locked="0" hidden="1"/>
    </xf>
    <xf numFmtId="0" fontId="28" fillId="12" borderId="2" xfId="6" applyFill="1" applyBorder="1" applyAlignment="1" applyProtection="1">
      <alignment horizontal="center"/>
      <protection locked="0" hidden="1"/>
    </xf>
    <xf numFmtId="0" fontId="13" fillId="12" borderId="5" xfId="3" applyFill="1" applyBorder="1" applyAlignment="1" applyProtection="1">
      <alignment horizontal="center"/>
      <protection locked="0" hidden="1"/>
    </xf>
    <xf numFmtId="0" fontId="13" fillId="12" borderId="6" xfId="3" applyFill="1" applyBorder="1" applyAlignment="1" applyProtection="1">
      <alignment horizontal="center"/>
      <protection locked="0" hidden="1"/>
    </xf>
    <xf numFmtId="0" fontId="89" fillId="12" borderId="1" xfId="3" applyFont="1" applyFill="1" applyBorder="1" applyAlignment="1" applyProtection="1">
      <alignment horizontal="center"/>
      <protection hidden="1"/>
    </xf>
    <xf numFmtId="0" fontId="13" fillId="12" borderId="2" xfId="3" applyFill="1" applyBorder="1" applyAlignment="1" applyProtection="1">
      <alignment horizontal="center"/>
      <protection hidden="1"/>
    </xf>
    <xf numFmtId="0" fontId="13" fillId="12" borderId="6" xfId="3" applyFill="1" applyBorder="1" applyAlignment="1" applyProtection="1">
      <alignment horizontal="center"/>
      <protection hidden="1"/>
    </xf>
    <xf numFmtId="0" fontId="2" fillId="12" borderId="2" xfId="3" applyFont="1" applyFill="1" applyBorder="1" applyAlignment="1" applyProtection="1">
      <alignment horizontal="center"/>
      <protection locked="0" hidden="1"/>
    </xf>
    <xf numFmtId="0" fontId="11" fillId="12" borderId="5" xfId="3" applyFont="1" applyFill="1" applyBorder="1" applyAlignment="1" applyProtection="1">
      <alignment horizontal="center"/>
      <protection locked="0" hidden="1"/>
    </xf>
    <xf numFmtId="0" fontId="11" fillId="12" borderId="6" xfId="3" applyFont="1" applyFill="1" applyBorder="1" applyAlignment="1" applyProtection="1">
      <alignment horizontal="center"/>
      <protection locked="0" hidden="1"/>
    </xf>
    <xf numFmtId="0" fontId="9" fillId="0" borderId="0" xfId="3" applyFont="1" applyAlignment="1" applyProtection="1">
      <alignment horizontal="left"/>
      <protection hidden="1"/>
    </xf>
    <xf numFmtId="0" fontId="9" fillId="0" borderId="4" xfId="3" applyFont="1" applyBorder="1" applyAlignment="1" applyProtection="1">
      <alignment horizontal="left"/>
      <protection hidden="1"/>
    </xf>
    <xf numFmtId="0" fontId="13" fillId="0" borderId="0" xfId="3" applyAlignment="1" applyProtection="1">
      <alignment horizontal="left" vertical="top" wrapText="1"/>
      <protection hidden="1"/>
    </xf>
    <xf numFmtId="0" fontId="13" fillId="0" borderId="4" xfId="3" applyBorder="1" applyAlignment="1" applyProtection="1">
      <alignment horizontal="left" vertical="top" wrapText="1"/>
      <protection hidden="1"/>
    </xf>
    <xf numFmtId="0" fontId="36" fillId="0" borderId="10" xfId="0" applyFont="1" applyBorder="1" applyAlignment="1" applyProtection="1">
      <alignment horizontal="right"/>
      <protection hidden="1"/>
    </xf>
    <xf numFmtId="0" fontId="36" fillId="0" borderId="0" xfId="0" applyFont="1" applyAlignment="1" applyProtection="1">
      <alignment horizontal="right"/>
      <protection hidden="1"/>
    </xf>
    <xf numFmtId="0" fontId="36" fillId="0" borderId="4" xfId="0" applyFont="1" applyBorder="1" applyAlignment="1" applyProtection="1">
      <alignment horizontal="right"/>
      <protection hidden="1"/>
    </xf>
    <xf numFmtId="0" fontId="94" fillId="0" borderId="0" xfId="0" applyFont="1" applyAlignment="1" applyProtection="1">
      <alignment horizontal="center"/>
      <protection hidden="1"/>
    </xf>
  </cellXfs>
  <cellStyles count="15">
    <cellStyle name="Comma" xfId="1" builtinId="3"/>
    <cellStyle name="Comma 2" xfId="5" xr:uid="{00000000-0005-0000-0000-000001000000}"/>
    <cellStyle name="Comma 2 2" xfId="11" xr:uid="{00000000-0005-0000-0000-000002000000}"/>
    <cellStyle name="Currency" xfId="14" builtinId="4"/>
    <cellStyle name="Currency 2" xfId="4" xr:uid="{00000000-0005-0000-0000-000004000000}"/>
    <cellStyle name="Currency 2 2" xfId="10" xr:uid="{00000000-0005-0000-0000-000005000000}"/>
    <cellStyle name="Hyperlink" xfId="6" builtinId="8"/>
    <cellStyle name="Normal" xfId="0" builtinId="0"/>
    <cellStyle name="Normal 10" xfId="8" xr:uid="{00000000-0005-0000-0000-000008000000}"/>
    <cellStyle name="Normal 10 2" xfId="13" xr:uid="{00000000-0005-0000-0000-000009000000}"/>
    <cellStyle name="Normal 2" xfId="3" xr:uid="{00000000-0005-0000-0000-00000A000000}"/>
    <cellStyle name="Normal 2 2" xfId="9" xr:uid="{00000000-0005-0000-0000-00000B000000}"/>
    <cellStyle name="Normal 9" xfId="7" xr:uid="{00000000-0005-0000-0000-00000C000000}"/>
    <cellStyle name="Normal 9 2" xfId="12" xr:uid="{00000000-0005-0000-0000-00000D000000}"/>
    <cellStyle name="Normal_Sheet1" xfId="2" xr:uid="{00000000-0005-0000-0000-00000E000000}"/>
  </cellStyles>
  <dxfs count="29">
    <dxf>
      <font>
        <color rgb="FF9C0006"/>
      </font>
    </dxf>
    <dxf>
      <font>
        <b/>
        <i/>
        <color rgb="FFC00000"/>
      </font>
      <fill>
        <patternFill>
          <bgColor rgb="FFCCFFFF"/>
        </patternFill>
      </fill>
    </dxf>
    <dxf>
      <font>
        <color rgb="FFCCFFFF"/>
      </font>
      <fill>
        <patternFill>
          <bgColor rgb="FFCCFFFF"/>
        </patternFill>
      </fill>
    </dxf>
    <dxf>
      <font>
        <b/>
        <i/>
      </font>
      <fill>
        <patternFill>
          <bgColor rgb="FFCCFFFF"/>
        </patternFill>
      </fill>
    </dxf>
    <dxf>
      <font>
        <color auto="1"/>
      </font>
      <fill>
        <patternFill>
          <bgColor rgb="FFFFFF99"/>
        </patternFill>
      </fill>
      <border>
        <left style="thin">
          <color auto="1"/>
        </left>
        <right style="thin">
          <color auto="1"/>
        </right>
        <top style="thin">
          <color auto="1"/>
        </top>
        <bottom style="thin">
          <color auto="1"/>
        </bottom>
      </border>
    </dxf>
    <dxf>
      <font>
        <strike val="0"/>
        <color auto="1"/>
      </font>
      <fill>
        <patternFill>
          <bgColor rgb="FFFFFF99"/>
        </patternFill>
      </fill>
      <border>
        <left style="thin">
          <color auto="1"/>
        </left>
        <right style="thin">
          <color auto="1"/>
        </right>
        <top style="thin">
          <color auto="1"/>
        </top>
        <bottom style="thin">
          <color auto="1"/>
        </bottom>
      </border>
    </dxf>
    <dxf>
      <font>
        <strike val="0"/>
      </font>
      <fill>
        <patternFill>
          <bgColor rgb="FFFFFF99"/>
        </patternFill>
      </fill>
    </dxf>
    <dxf>
      <fill>
        <patternFill>
          <bgColor rgb="FFCCFFFF"/>
        </patternFill>
      </fill>
    </dxf>
    <dxf>
      <fill>
        <patternFill>
          <bgColor rgb="FFCCFFFF"/>
        </patternFill>
      </fill>
    </dxf>
    <dxf>
      <font>
        <b/>
        <i val="0"/>
        <strike val="0"/>
        <color rgb="FFFF0000"/>
      </font>
    </dxf>
    <dxf>
      <font>
        <strike val="0"/>
        <color auto="1"/>
      </font>
    </dxf>
    <dxf>
      <fill>
        <patternFill>
          <bgColor rgb="FFCCFFFF"/>
        </patternFill>
      </fill>
    </dxf>
    <dxf>
      <fill>
        <patternFill>
          <bgColor rgb="FFCCFFFF"/>
        </patternFill>
      </fill>
    </dxf>
    <dxf>
      <fill>
        <patternFill>
          <bgColor rgb="FFCCFF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color theme="0"/>
      </font>
    </dxf>
    <dxf>
      <font>
        <color rgb="FF9C0006"/>
      </font>
    </dxf>
    <dxf>
      <fill>
        <patternFill>
          <bgColor rgb="FFCCFFFF"/>
        </patternFill>
      </fill>
    </dxf>
    <dxf>
      <font>
        <color rgb="FF9C0006"/>
      </font>
    </dxf>
    <dxf>
      <font>
        <color rgb="FF9C0006"/>
      </font>
    </dxf>
    <dxf>
      <font>
        <color rgb="FF9C0006"/>
      </font>
    </dxf>
    <dxf>
      <font>
        <color rgb="FF9C0006"/>
      </font>
    </dxf>
  </dxfs>
  <tableStyles count="0" defaultTableStyle="TableStyleMedium2" defaultPivotStyle="PivotStyleLight16"/>
  <colors>
    <mruColors>
      <color rgb="FFFFFFCC"/>
      <color rgb="FFCCFFFF"/>
      <color rgb="FFB7FFFF"/>
      <color rgb="FF9BFFFF"/>
      <color rgb="FF66FFFF"/>
      <color rgb="FFE8E8E8"/>
      <color rgb="FFE1FFFF"/>
      <color rgb="FFEAEAEA"/>
      <color rgb="FFFFFF99"/>
      <color rgb="FFD0E0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434340</xdr:colOff>
      <xdr:row>3</xdr:row>
      <xdr:rowOff>144780</xdr:rowOff>
    </xdr:from>
    <xdr:to>
      <xdr:col>2</xdr:col>
      <xdr:colOff>480059</xdr:colOff>
      <xdr:row>3</xdr:row>
      <xdr:rowOff>198120</xdr:rowOff>
    </xdr:to>
    <xdr:sp macro="" textlink="">
      <xdr:nvSpPr>
        <xdr:cNvPr id="3" name="Flowchart: Connector 2">
          <a:extLst>
            <a:ext uri="{FF2B5EF4-FFF2-40B4-BE49-F238E27FC236}">
              <a16:creationId xmlns:a16="http://schemas.microsoft.com/office/drawing/2014/main" id="{00000000-0008-0000-0000-000003000000}"/>
            </a:ext>
          </a:extLst>
        </xdr:cNvPr>
        <xdr:cNvSpPr/>
      </xdr:nvSpPr>
      <xdr:spPr>
        <a:xfrm>
          <a:off x="1082040" y="99822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434340</xdr:colOff>
      <xdr:row>5</xdr:row>
      <xdr:rowOff>114300</xdr:rowOff>
    </xdr:from>
    <xdr:to>
      <xdr:col>2</xdr:col>
      <xdr:colOff>480059</xdr:colOff>
      <xdr:row>5</xdr:row>
      <xdr:rowOff>167640</xdr:rowOff>
    </xdr:to>
    <xdr:sp macro="" textlink="">
      <xdr:nvSpPr>
        <xdr:cNvPr id="4" name="Flowchart: Connector 3">
          <a:extLst>
            <a:ext uri="{FF2B5EF4-FFF2-40B4-BE49-F238E27FC236}">
              <a16:creationId xmlns:a16="http://schemas.microsoft.com/office/drawing/2014/main" id="{00000000-0008-0000-0000-000004000000}"/>
            </a:ext>
          </a:extLst>
        </xdr:cNvPr>
        <xdr:cNvSpPr/>
      </xdr:nvSpPr>
      <xdr:spPr>
        <a:xfrm>
          <a:off x="1082040" y="148590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403860</xdr:colOff>
      <xdr:row>22</xdr:row>
      <xdr:rowOff>152400</xdr:rowOff>
    </xdr:from>
    <xdr:to>
      <xdr:col>2</xdr:col>
      <xdr:colOff>449579</xdr:colOff>
      <xdr:row>22</xdr:row>
      <xdr:rowOff>205740</xdr:rowOff>
    </xdr:to>
    <xdr:sp macro="" textlink="">
      <xdr:nvSpPr>
        <xdr:cNvPr id="5" name="Flowchart: Connector 4">
          <a:extLst>
            <a:ext uri="{FF2B5EF4-FFF2-40B4-BE49-F238E27FC236}">
              <a16:creationId xmlns:a16="http://schemas.microsoft.com/office/drawing/2014/main" id="{00000000-0008-0000-0000-000005000000}"/>
            </a:ext>
          </a:extLst>
        </xdr:cNvPr>
        <xdr:cNvSpPr/>
      </xdr:nvSpPr>
      <xdr:spPr>
        <a:xfrm>
          <a:off x="1051560" y="566928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419100</xdr:colOff>
      <xdr:row>18</xdr:row>
      <xdr:rowOff>175260</xdr:rowOff>
    </xdr:from>
    <xdr:to>
      <xdr:col>2</xdr:col>
      <xdr:colOff>464819</xdr:colOff>
      <xdr:row>18</xdr:row>
      <xdr:rowOff>228600</xdr:rowOff>
    </xdr:to>
    <xdr:sp macro="" textlink="">
      <xdr:nvSpPr>
        <xdr:cNvPr id="6" name="Flowchart: Connector 5">
          <a:extLst>
            <a:ext uri="{FF2B5EF4-FFF2-40B4-BE49-F238E27FC236}">
              <a16:creationId xmlns:a16="http://schemas.microsoft.com/office/drawing/2014/main" id="{00000000-0008-0000-0000-000006000000}"/>
            </a:ext>
          </a:extLst>
        </xdr:cNvPr>
        <xdr:cNvSpPr/>
      </xdr:nvSpPr>
      <xdr:spPr>
        <a:xfrm>
          <a:off x="1066800" y="471678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388620</xdr:colOff>
      <xdr:row>16</xdr:row>
      <xdr:rowOff>53340</xdr:rowOff>
    </xdr:from>
    <xdr:to>
      <xdr:col>2</xdr:col>
      <xdr:colOff>434339</xdr:colOff>
      <xdr:row>16</xdr:row>
      <xdr:rowOff>106680</xdr:rowOff>
    </xdr:to>
    <xdr:sp macro="" textlink="">
      <xdr:nvSpPr>
        <xdr:cNvPr id="7" name="Flowchart: Connector 6">
          <a:extLst>
            <a:ext uri="{FF2B5EF4-FFF2-40B4-BE49-F238E27FC236}">
              <a16:creationId xmlns:a16="http://schemas.microsoft.com/office/drawing/2014/main" id="{00000000-0008-0000-0000-000007000000}"/>
            </a:ext>
          </a:extLst>
        </xdr:cNvPr>
        <xdr:cNvSpPr/>
      </xdr:nvSpPr>
      <xdr:spPr>
        <a:xfrm>
          <a:off x="1036320" y="399288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449580</xdr:colOff>
      <xdr:row>7</xdr:row>
      <xdr:rowOff>205740</xdr:rowOff>
    </xdr:from>
    <xdr:to>
      <xdr:col>2</xdr:col>
      <xdr:colOff>495299</xdr:colOff>
      <xdr:row>7</xdr:row>
      <xdr:rowOff>259080</xdr:rowOff>
    </xdr:to>
    <xdr:sp macro="" textlink="">
      <xdr:nvSpPr>
        <xdr:cNvPr id="8" name="Flowchart: Connector 7">
          <a:extLst>
            <a:ext uri="{FF2B5EF4-FFF2-40B4-BE49-F238E27FC236}">
              <a16:creationId xmlns:a16="http://schemas.microsoft.com/office/drawing/2014/main" id="{00000000-0008-0000-0000-000008000000}"/>
            </a:ext>
          </a:extLst>
        </xdr:cNvPr>
        <xdr:cNvSpPr/>
      </xdr:nvSpPr>
      <xdr:spPr>
        <a:xfrm>
          <a:off x="1097280" y="188976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396240</xdr:colOff>
      <xdr:row>14</xdr:row>
      <xdr:rowOff>91440</xdr:rowOff>
    </xdr:from>
    <xdr:to>
      <xdr:col>2</xdr:col>
      <xdr:colOff>441959</xdr:colOff>
      <xdr:row>14</xdr:row>
      <xdr:rowOff>144780</xdr:rowOff>
    </xdr:to>
    <xdr:sp macro="" textlink="">
      <xdr:nvSpPr>
        <xdr:cNvPr id="9" name="Flowchart: Connector 8">
          <a:extLst>
            <a:ext uri="{FF2B5EF4-FFF2-40B4-BE49-F238E27FC236}">
              <a16:creationId xmlns:a16="http://schemas.microsoft.com/office/drawing/2014/main" id="{00000000-0008-0000-0000-000009000000}"/>
            </a:ext>
          </a:extLst>
        </xdr:cNvPr>
        <xdr:cNvSpPr/>
      </xdr:nvSpPr>
      <xdr:spPr>
        <a:xfrm>
          <a:off x="1043940" y="357378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396240</xdr:colOff>
      <xdr:row>11</xdr:row>
      <xdr:rowOff>45720</xdr:rowOff>
    </xdr:from>
    <xdr:to>
      <xdr:col>2</xdr:col>
      <xdr:colOff>441959</xdr:colOff>
      <xdr:row>11</xdr:row>
      <xdr:rowOff>99060</xdr:rowOff>
    </xdr:to>
    <xdr:sp macro="" textlink="">
      <xdr:nvSpPr>
        <xdr:cNvPr id="10" name="Flowchart: Connector 9">
          <a:extLst>
            <a:ext uri="{FF2B5EF4-FFF2-40B4-BE49-F238E27FC236}">
              <a16:creationId xmlns:a16="http://schemas.microsoft.com/office/drawing/2014/main" id="{00000000-0008-0000-0000-00000A000000}"/>
            </a:ext>
          </a:extLst>
        </xdr:cNvPr>
        <xdr:cNvSpPr/>
      </xdr:nvSpPr>
      <xdr:spPr>
        <a:xfrm>
          <a:off x="1043940" y="276606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365760</xdr:colOff>
      <xdr:row>28</xdr:row>
      <xdr:rowOff>106680</xdr:rowOff>
    </xdr:from>
    <xdr:to>
      <xdr:col>2</xdr:col>
      <xdr:colOff>411479</xdr:colOff>
      <xdr:row>28</xdr:row>
      <xdr:rowOff>160020</xdr:rowOff>
    </xdr:to>
    <xdr:sp macro="" textlink="">
      <xdr:nvSpPr>
        <xdr:cNvPr id="11" name="Flowchart: Connector 10">
          <a:extLst>
            <a:ext uri="{FF2B5EF4-FFF2-40B4-BE49-F238E27FC236}">
              <a16:creationId xmlns:a16="http://schemas.microsoft.com/office/drawing/2014/main" id="{00000000-0008-0000-0000-00000B000000}"/>
            </a:ext>
          </a:extLst>
        </xdr:cNvPr>
        <xdr:cNvSpPr/>
      </xdr:nvSpPr>
      <xdr:spPr>
        <a:xfrm>
          <a:off x="1013460" y="7010400"/>
          <a:ext cx="45719" cy="53340"/>
        </a:xfrm>
        <a:prstGeom prst="flowChartConnector">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314325</xdr:colOff>
      <xdr:row>1</xdr:row>
      <xdr:rowOff>152399</xdr:rowOff>
    </xdr:from>
    <xdr:ext cx="4905375" cy="6448426"/>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486900" y="485774"/>
          <a:ext cx="4905375" cy="6448426"/>
        </a:xfrm>
        <a:prstGeom prst="rect">
          <a:avLst/>
        </a:prstGeom>
        <a:solidFill>
          <a:srgbClr val="FFFFCC"/>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i="0">
              <a:solidFill>
                <a:schemeClr val="tx1"/>
              </a:solidFill>
              <a:effectLst/>
              <a:latin typeface="+mn-lt"/>
              <a:ea typeface="+mn-ea"/>
              <a:cs typeface="+mn-cs"/>
            </a:rPr>
            <a:t>Instructions for Budget</a:t>
          </a:r>
          <a:r>
            <a:rPr lang="en-US" sz="1100" b="1" i="0" baseline="0">
              <a:solidFill>
                <a:schemeClr val="tx1"/>
              </a:solidFill>
              <a:effectLst/>
              <a:latin typeface="+mn-lt"/>
              <a:ea typeface="+mn-ea"/>
              <a:cs typeface="+mn-cs"/>
            </a:rPr>
            <a:t> Data</a:t>
          </a:r>
          <a:endParaRPr lang="en-US">
            <a:effectLst/>
          </a:endParaRPr>
        </a:p>
        <a:p>
          <a:r>
            <a:rPr lang="en-US" sz="1100" b="0" i="0" baseline="0">
              <a:solidFill>
                <a:schemeClr val="tx1"/>
              </a:solidFill>
              <a:effectLst/>
              <a:latin typeface="+mn-lt"/>
              <a:ea typeface="+mn-ea"/>
              <a:cs typeface="+mn-cs"/>
            </a:rPr>
            <a:t>This tab is used to autofill the amounts in the Budgets tab to track revisions to the four funding sources for the SRDP development.</a:t>
          </a:r>
          <a:endParaRPr lang="en-US">
            <a:effectLst/>
          </a:endParaRPr>
        </a:p>
        <a:p>
          <a:endParaRPr lang="en-US" sz="1100" b="0" i="0" u="sng">
            <a:solidFill>
              <a:schemeClr val="tx1"/>
            </a:solidFill>
            <a:effectLst/>
            <a:latin typeface="+mn-lt"/>
            <a:ea typeface="+mn-ea"/>
            <a:cs typeface="+mn-cs"/>
          </a:endParaRPr>
        </a:p>
        <a:p>
          <a:r>
            <a:rPr lang="en-US" sz="1100" b="0" i="0" u="sng">
              <a:solidFill>
                <a:schemeClr val="tx1"/>
              </a:solidFill>
              <a:effectLst/>
              <a:latin typeface="+mn-lt"/>
              <a:ea typeface="+mn-ea"/>
              <a:cs typeface="+mn-cs"/>
            </a:rPr>
            <a:t>Source</a:t>
          </a:r>
          <a:r>
            <a:rPr lang="en-US" sz="1100" b="0" i="0" u="sng" baseline="0">
              <a:solidFill>
                <a:schemeClr val="tx1"/>
              </a:solidFill>
              <a:effectLst/>
              <a:latin typeface="+mn-lt"/>
              <a:ea typeface="+mn-ea"/>
              <a:cs typeface="+mn-cs"/>
            </a:rPr>
            <a:t>:</a:t>
          </a:r>
          <a:r>
            <a:rPr lang="en-US" sz="1100" b="0" i="0" baseline="0">
              <a:solidFill>
                <a:schemeClr val="tx1"/>
              </a:solidFill>
              <a:effectLst/>
              <a:latin typeface="+mn-lt"/>
              <a:ea typeface="+mn-ea"/>
              <a:cs typeface="+mn-cs"/>
            </a:rPr>
            <a:t> Pick from the drop down list of award types (HOME, NHTF, SCHTF)</a:t>
          </a:r>
        </a:p>
        <a:p>
          <a:endParaRPr lang="en-US">
            <a:effectLst/>
          </a:endParaRPr>
        </a:p>
        <a:p>
          <a:r>
            <a:rPr lang="en-US" sz="1100" b="0" i="0" u="sng">
              <a:solidFill>
                <a:schemeClr val="tx1"/>
              </a:solidFill>
              <a:effectLst/>
              <a:latin typeface="+mn-lt"/>
              <a:ea typeface="+mn-ea"/>
              <a:cs typeface="+mn-cs"/>
            </a:rPr>
            <a:t>Type:</a:t>
          </a:r>
          <a:r>
            <a:rPr lang="en-US" sz="1100" b="0" i="0" u="sng" baseline="0">
              <a:solidFill>
                <a:schemeClr val="tx1"/>
              </a:solidFill>
              <a:effectLst/>
              <a:latin typeface="+mn-lt"/>
              <a:ea typeface="+mn-ea"/>
              <a:cs typeface="+mn-cs"/>
            </a:rPr>
            <a:t> </a:t>
          </a:r>
          <a:r>
            <a:rPr lang="en-US" sz="1100" b="0" i="0" u="none" baseline="0">
              <a:solidFill>
                <a:schemeClr val="tx1"/>
              </a:solidFill>
              <a:effectLst/>
              <a:latin typeface="+mn-lt"/>
              <a:ea typeface="+mn-ea"/>
              <a:cs typeface="+mn-cs"/>
            </a:rPr>
            <a:t> Select either Original or Revision.  Original should only be entered initially and only once. It should match the amount on Exhibit B of the SRDP Award Agreement. After the Original Budget amounts are inputted, and changes should have the Revision type selected.</a:t>
          </a:r>
        </a:p>
        <a:p>
          <a:endParaRPr lang="en-US" sz="1100" b="0" i="0" u="none" baseline="0">
            <a:solidFill>
              <a:schemeClr val="tx1"/>
            </a:solidFill>
            <a:effectLst/>
            <a:latin typeface="+mn-lt"/>
            <a:ea typeface="+mn-ea"/>
            <a:cs typeface="+mn-cs"/>
          </a:endParaRPr>
        </a:p>
        <a:p>
          <a:r>
            <a:rPr lang="en-US" sz="1100" b="0" i="0" u="sng">
              <a:solidFill>
                <a:schemeClr val="tx1"/>
              </a:solidFill>
              <a:effectLst/>
              <a:latin typeface="+mn-lt"/>
              <a:ea typeface="+mn-ea"/>
              <a:cs typeface="+mn-cs"/>
            </a:rPr>
            <a:t>Section:</a:t>
          </a:r>
          <a:r>
            <a:rPr lang="en-US" sz="1100" b="0" i="0">
              <a:solidFill>
                <a:schemeClr val="tx1"/>
              </a:solidFill>
              <a:effectLst/>
              <a:latin typeface="+mn-lt"/>
              <a:ea typeface="+mn-ea"/>
              <a:cs typeface="+mn-cs"/>
            </a:rPr>
            <a:t>  Select</a:t>
          </a:r>
          <a:r>
            <a:rPr lang="en-US" sz="1100" b="0" i="0" baseline="0">
              <a:solidFill>
                <a:schemeClr val="tx1"/>
              </a:solidFill>
              <a:effectLst/>
              <a:latin typeface="+mn-lt"/>
              <a:ea typeface="+mn-ea"/>
              <a:cs typeface="+mn-cs"/>
            </a:rPr>
            <a:t> the appropriate parent section (Construction, Soft Costs, etc.) that will dictate what Line Item drop box will appear.</a:t>
          </a:r>
          <a:r>
            <a:rPr lang="en-US" sz="1100" baseline="0">
              <a:solidFill>
                <a:schemeClr val="tx1"/>
              </a:solidFill>
              <a:effectLst/>
              <a:latin typeface="+mn-lt"/>
              <a:ea typeface="+mn-ea"/>
              <a:cs typeface="+mn-cs"/>
            </a:rPr>
            <a:t>	</a:t>
          </a:r>
        </a:p>
        <a:p>
          <a:endParaRPr lang="en-US" sz="1100" b="0" i="0" u="sng" baseline="0">
            <a:solidFill>
              <a:schemeClr val="tx1"/>
            </a:solidFill>
            <a:effectLst/>
            <a:latin typeface="+mn-lt"/>
            <a:ea typeface="+mn-ea"/>
            <a:cs typeface="+mn-cs"/>
          </a:endParaRPr>
        </a:p>
        <a:p>
          <a:r>
            <a:rPr lang="en-US" sz="1100" b="1" i="0" u="sng">
              <a:solidFill>
                <a:schemeClr val="tx1"/>
              </a:solidFill>
              <a:effectLst/>
              <a:latin typeface="+mn-lt"/>
              <a:ea typeface="+mn-ea"/>
              <a:cs typeface="+mn-cs"/>
            </a:rPr>
            <a:t>Line Item: </a:t>
          </a:r>
          <a:r>
            <a:rPr lang="en-US" sz="1100" b="1" i="0" baseline="0">
              <a:solidFill>
                <a:schemeClr val="tx1"/>
              </a:solidFill>
              <a:effectLst/>
              <a:latin typeface="+mn-lt"/>
              <a:ea typeface="+mn-ea"/>
              <a:cs typeface="+mn-cs"/>
            </a:rPr>
            <a:t> </a:t>
          </a:r>
          <a:r>
            <a:rPr lang="en-US" sz="1100" b="0" i="0" baseline="0">
              <a:solidFill>
                <a:schemeClr val="tx1"/>
              </a:solidFill>
              <a:effectLst/>
              <a:latin typeface="+mn-lt"/>
              <a:ea typeface="+mn-ea"/>
              <a:cs typeface="+mn-cs"/>
            </a:rPr>
            <a:t>Select the appropriate line item of the Section selected above. </a:t>
          </a:r>
          <a:r>
            <a:rPr lang="en-US" sz="1100" b="1" i="1" baseline="0">
              <a:solidFill>
                <a:schemeClr val="tx1"/>
              </a:solidFill>
              <a:effectLst/>
              <a:latin typeface="+mn-lt"/>
              <a:ea typeface="+mn-ea"/>
              <a:cs typeface="+mn-cs"/>
            </a:rPr>
            <a:t>Note: </a:t>
          </a:r>
          <a:r>
            <a:rPr lang="en-US" sz="1100" b="0" i="0" baseline="0">
              <a:solidFill>
                <a:schemeClr val="tx1"/>
              </a:solidFill>
              <a:effectLst/>
              <a:latin typeface="+mn-lt"/>
              <a:ea typeface="+mn-ea"/>
              <a:cs typeface="+mn-cs"/>
            </a:rPr>
            <a:t>Any "</a:t>
          </a:r>
          <a:r>
            <a:rPr lang="en-US" sz="1100" b="1" i="0" baseline="0">
              <a:solidFill>
                <a:schemeClr val="tx1"/>
              </a:solidFill>
              <a:effectLst/>
              <a:latin typeface="+mn-lt"/>
              <a:ea typeface="+mn-ea"/>
              <a:cs typeface="+mn-cs"/>
            </a:rPr>
            <a:t>Other</a:t>
          </a:r>
          <a:r>
            <a:rPr lang="en-US" sz="1100" b="0" i="0" baseline="0">
              <a:solidFill>
                <a:schemeClr val="tx1"/>
              </a:solidFill>
              <a:effectLst/>
              <a:latin typeface="+mn-lt"/>
              <a:ea typeface="+mn-ea"/>
              <a:cs typeface="+mn-cs"/>
            </a:rPr>
            <a:t>" line item requires an explanation. Please enter the category of Other that the draw line item is for in the </a:t>
          </a:r>
          <a:r>
            <a:rPr lang="en-US" sz="1100" b="1" i="0" baseline="0">
              <a:solidFill>
                <a:schemeClr val="tx1"/>
              </a:solidFill>
              <a:effectLst/>
              <a:latin typeface="+mn-lt"/>
              <a:ea typeface="+mn-ea"/>
              <a:cs typeface="+mn-cs"/>
            </a:rPr>
            <a:t>Other Explanation &amp; Change Order Detail</a:t>
          </a:r>
          <a:r>
            <a:rPr lang="en-US" sz="1100" b="0" i="0" baseline="0">
              <a:solidFill>
                <a:schemeClr val="tx1"/>
              </a:solidFill>
              <a:effectLst/>
              <a:latin typeface="+mn-lt"/>
              <a:ea typeface="+mn-ea"/>
              <a:cs typeface="+mn-cs"/>
            </a:rPr>
            <a:t> in the next column. For </a:t>
          </a:r>
          <a:r>
            <a:rPr lang="en-US" sz="1100" b="1" i="0" baseline="0">
              <a:solidFill>
                <a:schemeClr val="tx1"/>
              </a:solidFill>
              <a:effectLst/>
              <a:latin typeface="+mn-lt"/>
              <a:ea typeface="+mn-ea"/>
              <a:cs typeface="+mn-cs"/>
            </a:rPr>
            <a:t>Contingency - (Approved Change Orders ONLY)</a:t>
          </a:r>
          <a:r>
            <a:rPr lang="en-US" sz="1100" b="0" i="0" baseline="0">
              <a:solidFill>
                <a:schemeClr val="tx1"/>
              </a:solidFill>
              <a:effectLst/>
              <a:latin typeface="+mn-lt"/>
              <a:ea typeface="+mn-ea"/>
              <a:cs typeface="+mn-cs"/>
            </a:rPr>
            <a:t>, enter the change order number </a:t>
          </a:r>
          <a:r>
            <a:rPr lang="en-US" sz="1100" b="1" i="0" baseline="0">
              <a:solidFill>
                <a:schemeClr val="tx1"/>
              </a:solidFill>
              <a:effectLst/>
              <a:latin typeface="+mn-lt"/>
              <a:ea typeface="+mn-ea"/>
              <a:cs typeface="+mn-cs"/>
            </a:rPr>
            <a:t>(example)- CO#3)</a:t>
          </a:r>
          <a:endParaRPr lang="en-US" b="1">
            <a:effectLst/>
          </a:endParaRPr>
        </a:p>
        <a:p>
          <a:endParaRPr lang="en-US" sz="1100" b="0" i="0" u="none" baseline="0">
            <a:solidFill>
              <a:schemeClr val="tx1"/>
            </a:solidFill>
            <a:effectLst/>
            <a:latin typeface="+mn-lt"/>
            <a:ea typeface="+mn-ea"/>
            <a:cs typeface="+mn-cs"/>
          </a:endParaRPr>
        </a:p>
        <a:p>
          <a:r>
            <a:rPr lang="en-US" sz="1100" b="0" i="0" u="sng">
              <a:solidFill>
                <a:schemeClr val="tx1"/>
              </a:solidFill>
              <a:effectLst/>
              <a:latin typeface="+mn-lt"/>
              <a:ea typeface="+mn-ea"/>
              <a:cs typeface="+mn-cs"/>
            </a:rPr>
            <a:t>Amount:</a:t>
          </a:r>
          <a:r>
            <a:rPr lang="en-US" sz="1100" b="0" i="0">
              <a:solidFill>
                <a:schemeClr val="tx1"/>
              </a:solidFill>
              <a:effectLst/>
              <a:latin typeface="+mn-lt"/>
              <a:ea typeface="+mn-ea"/>
              <a:cs typeface="+mn-cs"/>
            </a:rPr>
            <a:t>  Enter</a:t>
          </a:r>
          <a:r>
            <a:rPr lang="en-US" sz="1100" b="0" i="0" baseline="0">
              <a:solidFill>
                <a:schemeClr val="tx1"/>
              </a:solidFill>
              <a:effectLst/>
              <a:latin typeface="+mn-lt"/>
              <a:ea typeface="+mn-ea"/>
              <a:cs typeface="+mn-cs"/>
            </a:rPr>
            <a:t> the amount of the Original budget or the amount that a particular line item will be changed by. Make sure to use a minus sign if subtracting.</a:t>
          </a:r>
        </a:p>
        <a:p>
          <a:endParaRPr lang="en-US" sz="1100" b="0" i="0" u="sng"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u="sng">
              <a:solidFill>
                <a:schemeClr val="tx1"/>
              </a:solidFill>
              <a:effectLst/>
              <a:latin typeface="+mn-lt"/>
              <a:ea typeface="+mn-ea"/>
              <a:cs typeface="+mn-cs"/>
            </a:rPr>
            <a:t>Date:</a:t>
          </a:r>
          <a:r>
            <a:rPr lang="en-US" sz="1100" b="0" i="0">
              <a:solidFill>
                <a:schemeClr val="tx1"/>
              </a:solidFill>
              <a:effectLst/>
              <a:latin typeface="+mn-lt"/>
              <a:ea typeface="+mn-ea"/>
              <a:cs typeface="+mn-cs"/>
            </a:rPr>
            <a:t>  Not required. Enter</a:t>
          </a:r>
          <a:r>
            <a:rPr lang="en-US" sz="1100" b="0" i="0" baseline="0">
              <a:solidFill>
                <a:schemeClr val="tx1"/>
              </a:solidFill>
              <a:effectLst/>
              <a:latin typeface="+mn-lt"/>
              <a:ea typeface="+mn-ea"/>
              <a:cs typeface="+mn-cs"/>
            </a:rPr>
            <a:t> the date you inputted the data for a line item.</a:t>
          </a:r>
          <a:endParaRPr lang="en-US">
            <a:effectLst/>
          </a:endParaRPr>
        </a:p>
        <a:p>
          <a:endParaRPr lang="en-US" sz="1100" b="0" i="0" u="sng"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u="sng">
              <a:solidFill>
                <a:schemeClr val="tx1"/>
              </a:solidFill>
              <a:effectLst/>
              <a:latin typeface="+mn-lt"/>
              <a:ea typeface="+mn-ea"/>
              <a:cs typeface="+mn-cs"/>
            </a:rPr>
            <a:t>SecOrd and LiOrd:</a:t>
          </a:r>
          <a:r>
            <a:rPr lang="en-US" sz="1100" b="0" i="0">
              <a:solidFill>
                <a:schemeClr val="tx1"/>
              </a:solidFill>
              <a:effectLst/>
              <a:latin typeface="+mn-lt"/>
              <a:ea typeface="+mn-ea"/>
              <a:cs typeface="+mn-cs"/>
            </a:rPr>
            <a:t>  Not required,</a:t>
          </a:r>
          <a:r>
            <a:rPr lang="en-US" sz="1100" b="0" i="0" baseline="0">
              <a:solidFill>
                <a:schemeClr val="tx1"/>
              </a:solidFill>
              <a:effectLst/>
              <a:latin typeface="+mn-lt"/>
              <a:ea typeface="+mn-ea"/>
              <a:cs typeface="+mn-cs"/>
            </a:rPr>
            <a:t> but is useful for sorting.</a:t>
          </a:r>
          <a:r>
            <a:rPr lang="en-US" sz="1100" b="0" i="0">
              <a:solidFill>
                <a:schemeClr val="tx1"/>
              </a:solidFill>
              <a:effectLst/>
              <a:latin typeface="+mn-lt"/>
              <a:ea typeface="+mn-ea"/>
              <a:cs typeface="+mn-cs"/>
            </a:rPr>
            <a:t> You can copy and paste</a:t>
          </a:r>
          <a:r>
            <a:rPr lang="en-US" sz="1100" b="0" i="0" baseline="0">
              <a:solidFill>
                <a:schemeClr val="tx1"/>
              </a:solidFill>
              <a:effectLst/>
              <a:latin typeface="+mn-lt"/>
              <a:ea typeface="+mn-ea"/>
              <a:cs typeface="+mn-cs"/>
            </a:rPr>
            <a:t> the formulas, but they are already in the table. When you fill out your first row, they will appear as you select a Section and Line Item.</a:t>
          </a:r>
          <a:endParaRPr lang="en-US">
            <a:effectLst/>
          </a:endParaRPr>
        </a:p>
        <a:p>
          <a:endParaRPr lang="en-US" sz="1100" b="0" i="0" u="sng" baseline="0">
            <a:solidFill>
              <a:schemeClr val="tx1"/>
            </a:solidFill>
            <a:effectLst/>
            <a:latin typeface="+mn-lt"/>
            <a:ea typeface="+mn-ea"/>
            <a:cs typeface="+mn-cs"/>
          </a:endParaRPr>
        </a:p>
        <a:p>
          <a:endParaRPr lang="en-US" sz="1100" b="0" i="0" u="sng" baseline="0">
            <a:solidFill>
              <a:schemeClr val="tx1"/>
            </a:solidFill>
            <a:effectLst/>
            <a:latin typeface="+mn-lt"/>
            <a:ea typeface="+mn-ea"/>
            <a:cs typeface="+mn-cs"/>
          </a:endParaRPr>
        </a:p>
        <a:p>
          <a:r>
            <a:rPr lang="en-US" sz="1100" b="0" i="0" baseline="0">
              <a:solidFill>
                <a:schemeClr val="tx1"/>
              </a:solidFill>
              <a:effectLst/>
              <a:latin typeface="+mn-lt"/>
              <a:ea typeface="+mn-ea"/>
              <a:cs typeface="+mn-cs"/>
            </a:rPr>
            <a:t>TIP:</a:t>
          </a:r>
          <a:endParaRPr lang="en-US">
            <a:effectLst/>
          </a:endParaRPr>
        </a:p>
        <a:p>
          <a:r>
            <a:rPr lang="en-US" sz="1100" b="0" i="0" baseline="0">
              <a:solidFill>
                <a:schemeClr val="tx1"/>
              </a:solidFill>
              <a:effectLst/>
              <a:latin typeface="+mn-lt"/>
              <a:ea typeface="+mn-ea"/>
              <a:cs typeface="+mn-cs"/>
            </a:rPr>
            <a:t>Ctrl + C =  Copy                 Ctrl + V = Paste </a:t>
          </a:r>
          <a:endParaRPr lang="en-US">
            <a:effectLst/>
          </a:endParaRPr>
        </a:p>
        <a:p>
          <a:pPr eaLnBrk="1" fontAlgn="auto" latinLnBrk="0" hangingPunct="1"/>
          <a:r>
            <a:rPr lang="en-US" sz="1100" b="0" i="0" baseline="0">
              <a:solidFill>
                <a:schemeClr val="tx1"/>
              </a:solidFill>
              <a:effectLst/>
              <a:latin typeface="+mn-lt"/>
              <a:ea typeface="+mn-ea"/>
              <a:cs typeface="+mn-cs"/>
            </a:rPr>
            <a:t>You can select on cell, copy that cell, select another or multiple cells, and use copy/paste. This can help you with quick data input. </a:t>
          </a:r>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302895</xdr:colOff>
      <xdr:row>1</xdr:row>
      <xdr:rowOff>40005</xdr:rowOff>
    </xdr:from>
    <xdr:ext cx="5010150" cy="458587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6533495" y="182880"/>
          <a:ext cx="5010150" cy="4585871"/>
        </a:xfrm>
        <a:prstGeom prst="rect">
          <a:avLst/>
        </a:prstGeom>
        <a:solidFill>
          <a:srgbClr val="FFFFCC"/>
        </a:solidFill>
        <a:ln w="1587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200" b="1" i="0" u="none" strike="noStrike">
              <a:solidFill>
                <a:schemeClr val="tx1"/>
              </a:solidFill>
              <a:effectLst/>
              <a:latin typeface="+mn-lt"/>
              <a:ea typeface="+mn-ea"/>
              <a:cs typeface="+mn-cs"/>
            </a:rPr>
            <a:t>Instructions for SRDP-15C</a:t>
          </a:r>
          <a:endParaRPr lang="en-US" sz="1200"/>
        </a:p>
        <a:p>
          <a:endParaRPr lang="en-US" sz="1100" b="0" i="0" u="none" strike="noStrike" baseline="0">
            <a:solidFill>
              <a:schemeClr val="tx1"/>
            </a:solidFill>
            <a:effectLst/>
            <a:latin typeface="+mn-lt"/>
            <a:ea typeface="+mn-ea"/>
            <a:cs typeface="+mn-cs"/>
          </a:endParaRPr>
        </a:p>
        <a:p>
          <a:r>
            <a:rPr lang="en-US" sz="1100" b="0" i="0" u="none" strike="noStrike" baseline="0">
              <a:solidFill>
                <a:schemeClr val="tx1"/>
              </a:solidFill>
              <a:effectLst/>
              <a:latin typeface="+mn-lt"/>
              <a:ea typeface="+mn-ea"/>
              <a:cs typeface="+mn-cs"/>
            </a:rPr>
            <a:t>All numerical calculations in this excel will be mostly data driven based off of the Budget Data and Draw Data Tabs. The information entered at the top of this form will populate information in the Draw Form and Draw Summary Form.  The "Other" explanation will drive your selection options when entering in data for a specific line item. You can select example when clicking on HOME (C6) to see how the budget will populate.</a:t>
          </a:r>
        </a:p>
        <a:p>
          <a:endParaRPr lang="en-US" sz="1100" b="0" i="0" u="sng" strike="noStrike">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sng" baseline="0">
              <a:solidFill>
                <a:schemeClr val="tx1"/>
              </a:solidFill>
              <a:effectLst/>
              <a:latin typeface="+mn-lt"/>
              <a:ea typeface="+mn-ea"/>
              <a:cs typeface="+mn-cs"/>
            </a:rPr>
            <a:t>Development Name:</a:t>
          </a:r>
          <a:r>
            <a:rPr lang="en-US" sz="1100" b="1" i="0" baseline="0">
              <a:solidFill>
                <a:schemeClr val="tx1"/>
              </a:solidFill>
              <a:effectLst/>
              <a:latin typeface="+mn-lt"/>
              <a:ea typeface="+mn-ea"/>
              <a:cs typeface="+mn-cs"/>
            </a:rPr>
            <a:t>  </a:t>
          </a:r>
          <a:r>
            <a:rPr lang="en-US" sz="1100" b="0" i="0" baseline="0">
              <a:solidFill>
                <a:schemeClr val="tx1"/>
              </a:solidFill>
              <a:effectLst/>
              <a:latin typeface="+mn-lt"/>
              <a:ea typeface="+mn-ea"/>
              <a:cs typeface="+mn-cs"/>
            </a:rPr>
            <a:t>Enter the name of the Development</a:t>
          </a:r>
        </a:p>
        <a:p>
          <a:pPr marL="0" marR="0" indent="0" defTabSz="914400" eaLnBrk="1" fontAlgn="auto" latinLnBrk="0" hangingPunct="1">
            <a:lnSpc>
              <a:spcPct val="100000"/>
            </a:lnSpc>
            <a:spcBef>
              <a:spcPts val="0"/>
            </a:spcBef>
            <a:spcAft>
              <a:spcPts val="0"/>
            </a:spcAft>
            <a:buClrTx/>
            <a:buSzTx/>
            <a:buFontTx/>
            <a:buNone/>
            <a:tabLst/>
            <a:defRPr/>
          </a:pPr>
          <a:endParaRPr lang="en-US" sz="1100" b="0" i="0" u="sng" strike="noStrike">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Award Numbers:</a:t>
          </a:r>
          <a:r>
            <a:rPr lang="en-US" sz="1100" b="1" i="0">
              <a:solidFill>
                <a:schemeClr val="tx1"/>
              </a:solidFill>
              <a:effectLst/>
              <a:latin typeface="+mn-lt"/>
              <a:ea typeface="+mn-ea"/>
              <a:cs typeface="+mn-cs"/>
            </a:rPr>
            <a:t> </a:t>
          </a:r>
          <a:r>
            <a:rPr lang="en-US" sz="1100" b="1" i="0" baseline="0">
              <a:solidFill>
                <a:schemeClr val="tx1"/>
              </a:solidFill>
              <a:effectLst/>
              <a:latin typeface="+mn-lt"/>
              <a:ea typeface="+mn-ea"/>
              <a:cs typeface="+mn-cs"/>
            </a:rPr>
            <a:t> </a:t>
          </a:r>
          <a:r>
            <a:rPr lang="en-US" sz="1100" b="0" i="0" baseline="0">
              <a:solidFill>
                <a:schemeClr val="tx1"/>
              </a:solidFill>
              <a:effectLst/>
              <a:latin typeface="+mn-lt"/>
              <a:ea typeface="+mn-ea"/>
              <a:cs typeface="+mn-cs"/>
            </a:rPr>
            <a:t>Enter the award number associated with each funding source .  These can be found on the award agreements.</a:t>
          </a:r>
          <a:endParaRPr lang="en-US">
            <a:effectLst/>
          </a:endParaRPr>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Activity Numbers:</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Enter the number that will be assigned to each unit or project by the SC Housing staff. It is generated from the HUD IDIS system. This number should be included on each draw request that is submitted.</a:t>
          </a:r>
          <a:r>
            <a:rPr lang="en-US"/>
            <a:t> </a:t>
          </a:r>
        </a:p>
        <a:p>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Award Amount:</a:t>
          </a:r>
          <a:r>
            <a:rPr lang="en-US" sz="1100" b="1" i="0" u="none" baseline="0">
              <a:solidFill>
                <a:schemeClr val="tx1"/>
              </a:solidFill>
              <a:effectLst/>
              <a:latin typeface="+mn-lt"/>
              <a:ea typeface="+mn-ea"/>
              <a:cs typeface="+mn-cs"/>
            </a:rPr>
            <a:t>  </a:t>
          </a:r>
          <a:r>
            <a:rPr lang="en-US" sz="1100" b="0" i="0" u="none" baseline="0">
              <a:solidFill>
                <a:schemeClr val="tx1"/>
              </a:solidFill>
              <a:effectLst/>
              <a:latin typeface="+mn-lt"/>
              <a:ea typeface="+mn-ea"/>
              <a:cs typeface="+mn-cs"/>
            </a:rPr>
            <a:t>Enter the amount of the award associated with each funding source.</a:t>
          </a:r>
        </a:p>
        <a:p>
          <a:pPr marL="0" marR="0" indent="0" defTabSz="914400" eaLnBrk="1" fontAlgn="auto" latinLnBrk="0" hangingPunct="1">
            <a:lnSpc>
              <a:spcPct val="100000"/>
            </a:lnSpc>
            <a:spcBef>
              <a:spcPts val="0"/>
            </a:spcBef>
            <a:spcAft>
              <a:spcPts val="0"/>
            </a:spcAft>
            <a:buClrTx/>
            <a:buSzTx/>
            <a:buFontTx/>
            <a:buNone/>
            <a:tabLst/>
            <a:defRPr/>
          </a:pPr>
          <a:endParaRPr lang="en-US" sz="1100" b="0" i="0" u="sng">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Loan Type (</a:t>
          </a:r>
          <a:r>
            <a:rPr lang="en-US" sz="900" b="1" i="0" u="sng">
              <a:solidFill>
                <a:schemeClr val="tx1"/>
              </a:solidFill>
              <a:effectLst/>
              <a:latin typeface="+mn-lt"/>
              <a:ea typeface="+mn-ea"/>
              <a:cs typeface="+mn-cs"/>
            </a:rPr>
            <a:t>Next</a:t>
          </a:r>
          <a:r>
            <a:rPr lang="en-US" sz="900" b="1" i="0" u="sng" baseline="0">
              <a:solidFill>
                <a:schemeClr val="tx1"/>
              </a:solidFill>
              <a:effectLst/>
              <a:latin typeface="+mn-lt"/>
              <a:ea typeface="+mn-ea"/>
              <a:cs typeface="+mn-cs"/>
            </a:rPr>
            <a:t> to Award Amount</a:t>
          </a:r>
          <a:r>
            <a:rPr lang="en-US" sz="1100" b="1" i="0" u="sng" baseline="0">
              <a:solidFill>
                <a:schemeClr val="tx1"/>
              </a:solidFill>
              <a:effectLst/>
              <a:latin typeface="+mn-lt"/>
              <a:ea typeface="+mn-ea"/>
              <a:cs typeface="+mn-cs"/>
            </a:rPr>
            <a:t>)</a:t>
          </a:r>
          <a:r>
            <a:rPr lang="en-US" sz="1100" b="1" i="0" u="sng">
              <a:solidFill>
                <a:schemeClr val="tx1"/>
              </a:solidFill>
              <a:effectLst/>
              <a:latin typeface="+mn-lt"/>
              <a:ea typeface="+mn-ea"/>
              <a:cs typeface="+mn-cs"/>
            </a:rPr>
            <a:t>:</a:t>
          </a:r>
          <a:r>
            <a:rPr lang="en-US" sz="1100" b="1" i="0">
              <a:solidFill>
                <a:schemeClr val="tx1"/>
              </a:solidFill>
              <a:effectLst/>
              <a:latin typeface="+mn-lt"/>
              <a:ea typeface="+mn-ea"/>
              <a:cs typeface="+mn-cs"/>
            </a:rPr>
            <a:t> </a:t>
          </a:r>
          <a:r>
            <a:rPr lang="en-US" sz="1100" b="0" i="0">
              <a:solidFill>
                <a:schemeClr val="tx1"/>
              </a:solidFill>
              <a:effectLst/>
              <a:latin typeface="+mn-lt"/>
              <a:ea typeface="+mn-ea"/>
              <a:cs typeface="+mn-cs"/>
            </a:rPr>
            <a:t>Select</a:t>
          </a:r>
          <a:r>
            <a:rPr lang="en-US" sz="1100" b="0" i="0" baseline="0">
              <a:solidFill>
                <a:schemeClr val="tx1"/>
              </a:solidFill>
              <a:effectLst/>
              <a:latin typeface="+mn-lt"/>
              <a:ea typeface="+mn-ea"/>
              <a:cs typeface="+mn-cs"/>
            </a:rPr>
            <a:t> the type of loan from the drop down list.</a:t>
          </a:r>
        </a:p>
        <a:p>
          <a:pPr marL="0" marR="0" indent="0" defTabSz="914400" eaLnBrk="1" fontAlgn="auto" latinLnBrk="0" hangingPunct="1">
            <a:lnSpc>
              <a:spcPct val="100000"/>
            </a:lnSpc>
            <a:spcBef>
              <a:spcPts val="0"/>
            </a:spcBef>
            <a:spcAft>
              <a:spcPts val="0"/>
            </a:spcAft>
            <a:buClrTx/>
            <a:buSzTx/>
            <a:buFontTx/>
            <a:buNone/>
            <a:tabLst/>
            <a:defRPr/>
          </a:pPr>
          <a:endParaRPr lang="en-US" sz="1100" b="0" i="0" u="sng">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"Other" Explanations:</a:t>
          </a:r>
          <a:r>
            <a:rPr lang="en-US" sz="1100" b="1" i="0">
              <a:solidFill>
                <a:schemeClr val="tx1"/>
              </a:solidFill>
              <a:effectLst/>
              <a:latin typeface="+mn-lt"/>
              <a:ea typeface="+mn-ea"/>
              <a:cs typeface="+mn-cs"/>
            </a:rPr>
            <a:t> </a:t>
          </a:r>
          <a:r>
            <a:rPr lang="en-US" sz="1100" b="0" i="0">
              <a:solidFill>
                <a:schemeClr val="tx1"/>
              </a:solidFill>
              <a:effectLst/>
              <a:latin typeface="+mn-lt"/>
              <a:ea typeface="+mn-ea"/>
              <a:cs typeface="+mn-cs"/>
            </a:rPr>
            <a:t>You</a:t>
          </a:r>
          <a:r>
            <a:rPr lang="en-US" sz="1100" b="0" i="0" baseline="0">
              <a:solidFill>
                <a:schemeClr val="tx1"/>
              </a:solidFill>
              <a:effectLst/>
              <a:latin typeface="+mn-lt"/>
              <a:ea typeface="+mn-ea"/>
              <a:cs typeface="+mn-cs"/>
            </a:rPr>
            <a:t> should enter "Other" type of services associated with budgetary line items.  Enter what type of "Other" cost it is for the Explanation. </a:t>
          </a:r>
          <a:r>
            <a:rPr lang="en-US" sz="1100" b="1" i="1" baseline="0">
              <a:solidFill>
                <a:schemeClr val="tx1"/>
              </a:solidFill>
              <a:effectLst/>
              <a:latin typeface="+mn-lt"/>
              <a:ea typeface="+mn-ea"/>
              <a:cs typeface="+mn-cs"/>
            </a:rPr>
            <a:t>Note: this Explanation will carry over into the Draw Summary spreadsheet.</a:t>
          </a:r>
          <a:endParaRPr lang="en-US" sz="1100" b="0" i="0" u="sng" strike="noStrike">
            <a:solidFill>
              <a:schemeClr val="tx1"/>
            </a:solidFill>
            <a:effectLst/>
            <a:latin typeface="+mn-lt"/>
            <a:ea typeface="+mn-ea"/>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264795</xdr:colOff>
      <xdr:row>0</xdr:row>
      <xdr:rowOff>255270</xdr:rowOff>
    </xdr:from>
    <xdr:ext cx="4905375" cy="8422005"/>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990070" y="255270"/>
          <a:ext cx="4905375" cy="8422005"/>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US" sz="1400" b="1" i="0">
              <a:solidFill>
                <a:schemeClr val="tx1"/>
              </a:solidFill>
              <a:effectLst/>
              <a:latin typeface="+mn-lt"/>
              <a:ea typeface="+mn-ea"/>
              <a:cs typeface="+mn-cs"/>
            </a:rPr>
            <a:t>Instructions for Draw</a:t>
          </a:r>
          <a:r>
            <a:rPr lang="en-US" sz="1400" b="1" i="0" baseline="0">
              <a:solidFill>
                <a:schemeClr val="tx1"/>
              </a:solidFill>
              <a:effectLst/>
              <a:latin typeface="+mn-lt"/>
              <a:ea typeface="+mn-ea"/>
              <a:cs typeface="+mn-cs"/>
            </a:rPr>
            <a:t> Data</a:t>
          </a:r>
          <a:endParaRPr lang="en-US" sz="1400">
            <a:effectLst/>
          </a:endParaRPr>
        </a:p>
        <a:p>
          <a:endParaRPr lang="en-US" sz="1100" b="0" i="0" baseline="0">
            <a:solidFill>
              <a:schemeClr val="tx1"/>
            </a:solidFill>
            <a:effectLst/>
            <a:latin typeface="+mn-lt"/>
            <a:ea typeface="+mn-ea"/>
            <a:cs typeface="+mn-cs"/>
          </a:endParaRPr>
        </a:p>
        <a:p>
          <a:r>
            <a:rPr lang="en-US" sz="1100" b="0" i="0" baseline="0">
              <a:solidFill>
                <a:schemeClr val="tx1"/>
              </a:solidFill>
              <a:effectLst/>
              <a:latin typeface="+mn-lt"/>
              <a:ea typeface="+mn-ea"/>
              <a:cs typeface="+mn-cs"/>
            </a:rPr>
            <a:t>This tab is used to autofill the amounts in the </a:t>
          </a:r>
          <a:r>
            <a:rPr lang="en-US" sz="1100" b="1" i="0" baseline="0">
              <a:solidFill>
                <a:schemeClr val="tx1"/>
              </a:solidFill>
              <a:effectLst/>
              <a:latin typeface="+mn-lt"/>
              <a:ea typeface="+mn-ea"/>
              <a:cs typeface="+mn-cs"/>
            </a:rPr>
            <a:t>Draw Summary  </a:t>
          </a:r>
          <a:r>
            <a:rPr lang="en-US" sz="1100" b="0" i="0" baseline="0">
              <a:solidFill>
                <a:schemeClr val="tx1"/>
              </a:solidFill>
              <a:effectLst/>
              <a:latin typeface="+mn-lt"/>
              <a:ea typeface="+mn-ea"/>
              <a:cs typeface="+mn-cs"/>
            </a:rPr>
            <a:t>and </a:t>
          </a:r>
          <a:r>
            <a:rPr lang="en-US" sz="1100" b="1" i="0" baseline="0">
              <a:solidFill>
                <a:schemeClr val="tx1"/>
              </a:solidFill>
              <a:effectLst/>
              <a:latin typeface="+mn-lt"/>
              <a:ea typeface="+mn-ea"/>
              <a:cs typeface="+mn-cs"/>
            </a:rPr>
            <a:t>Draw Request Form </a:t>
          </a:r>
          <a:r>
            <a:rPr lang="en-US" sz="1100" b="0" i="0" baseline="0">
              <a:solidFill>
                <a:schemeClr val="tx1"/>
              </a:solidFill>
              <a:effectLst/>
              <a:latin typeface="+mn-lt"/>
              <a:ea typeface="+mn-ea"/>
              <a:cs typeface="+mn-cs"/>
            </a:rPr>
            <a:t>tabs to track the expenditures and draws for the three funding sources for the SRDP development. </a:t>
          </a:r>
          <a:endParaRPr lang="en-US">
            <a:effectLst/>
          </a:endParaRPr>
        </a:p>
        <a:p>
          <a:endParaRPr lang="en-US" sz="1100" b="0" i="0" u="sng">
            <a:solidFill>
              <a:schemeClr val="tx1"/>
            </a:solidFill>
            <a:effectLst/>
            <a:latin typeface="+mn-lt"/>
            <a:ea typeface="+mn-ea"/>
            <a:cs typeface="+mn-cs"/>
          </a:endParaRPr>
        </a:p>
        <a:p>
          <a:r>
            <a:rPr lang="en-US" sz="1100" b="1" i="0" u="sng">
              <a:solidFill>
                <a:schemeClr val="tx1"/>
              </a:solidFill>
              <a:effectLst/>
              <a:latin typeface="+mn-lt"/>
              <a:ea typeface="+mn-ea"/>
              <a:cs typeface="+mn-cs"/>
            </a:rPr>
            <a:t>Source</a:t>
          </a:r>
          <a:r>
            <a:rPr lang="en-US" sz="1100" b="1" i="0" u="sng" baseline="0">
              <a:solidFill>
                <a:schemeClr val="tx1"/>
              </a:solidFill>
              <a:effectLst/>
              <a:latin typeface="+mn-lt"/>
              <a:ea typeface="+mn-ea"/>
              <a:cs typeface="+mn-cs"/>
            </a:rPr>
            <a:t>:</a:t>
          </a:r>
          <a:r>
            <a:rPr lang="en-US" sz="1100" b="1" i="0" baseline="0">
              <a:solidFill>
                <a:schemeClr val="tx1"/>
              </a:solidFill>
              <a:effectLst/>
              <a:latin typeface="+mn-lt"/>
              <a:ea typeface="+mn-ea"/>
              <a:cs typeface="+mn-cs"/>
            </a:rPr>
            <a:t> </a:t>
          </a:r>
          <a:r>
            <a:rPr lang="en-US" sz="1100" b="0" i="0" baseline="0">
              <a:solidFill>
                <a:schemeClr val="tx1"/>
              </a:solidFill>
              <a:effectLst/>
              <a:latin typeface="+mn-lt"/>
              <a:ea typeface="+mn-ea"/>
              <a:cs typeface="+mn-cs"/>
            </a:rPr>
            <a:t>Pick from the drop down list of award types (HOME, NHTF, SCHTF, NSP)</a:t>
          </a:r>
        </a:p>
        <a:p>
          <a:endParaRPr lang="en-US" sz="1100" b="0" i="0" u="none" baseline="0">
            <a:solidFill>
              <a:schemeClr val="tx1"/>
            </a:solidFill>
            <a:effectLst/>
            <a:latin typeface="+mn-lt"/>
            <a:ea typeface="+mn-ea"/>
            <a:cs typeface="+mn-cs"/>
          </a:endParaRPr>
        </a:p>
        <a:p>
          <a:r>
            <a:rPr lang="en-US" sz="1100" b="1" i="0" u="sng">
              <a:solidFill>
                <a:schemeClr val="tx1"/>
              </a:solidFill>
              <a:effectLst/>
              <a:latin typeface="+mn-lt"/>
              <a:ea typeface="+mn-ea"/>
              <a:cs typeface="+mn-cs"/>
            </a:rPr>
            <a:t>Section:</a:t>
          </a:r>
          <a:r>
            <a:rPr lang="en-US" sz="1100" b="1" i="0">
              <a:solidFill>
                <a:schemeClr val="tx1"/>
              </a:solidFill>
              <a:effectLst/>
              <a:latin typeface="+mn-lt"/>
              <a:ea typeface="+mn-ea"/>
              <a:cs typeface="+mn-cs"/>
            </a:rPr>
            <a:t>  </a:t>
          </a:r>
          <a:r>
            <a:rPr lang="en-US" sz="1100" b="0" i="0">
              <a:solidFill>
                <a:schemeClr val="tx1"/>
              </a:solidFill>
              <a:effectLst/>
              <a:latin typeface="+mn-lt"/>
              <a:ea typeface="+mn-ea"/>
              <a:cs typeface="+mn-cs"/>
            </a:rPr>
            <a:t>Select</a:t>
          </a:r>
          <a:r>
            <a:rPr lang="en-US" sz="1100" b="0" i="0" baseline="0">
              <a:solidFill>
                <a:schemeClr val="tx1"/>
              </a:solidFill>
              <a:effectLst/>
              <a:latin typeface="+mn-lt"/>
              <a:ea typeface="+mn-ea"/>
              <a:cs typeface="+mn-cs"/>
            </a:rPr>
            <a:t> the appropriate parent section (Construction, Soft Costs, etc.) that will dictate what Line Item drop box will appear.</a:t>
          </a:r>
          <a:r>
            <a:rPr lang="en-US" sz="1100" baseline="0">
              <a:solidFill>
                <a:schemeClr val="tx1"/>
              </a:solidFill>
              <a:effectLst/>
              <a:latin typeface="+mn-lt"/>
              <a:ea typeface="+mn-ea"/>
              <a:cs typeface="+mn-cs"/>
            </a:rPr>
            <a:t>	</a:t>
          </a:r>
        </a:p>
        <a:p>
          <a:endParaRPr lang="en-US" sz="1100" b="0" i="0" u="sng" baseline="0">
            <a:solidFill>
              <a:schemeClr val="tx1"/>
            </a:solidFill>
            <a:effectLst/>
            <a:latin typeface="+mn-lt"/>
            <a:ea typeface="+mn-ea"/>
            <a:cs typeface="+mn-cs"/>
          </a:endParaRPr>
        </a:p>
        <a:p>
          <a:r>
            <a:rPr lang="en-US" sz="1100" b="1" i="0" u="sng">
              <a:solidFill>
                <a:schemeClr val="tx1"/>
              </a:solidFill>
              <a:effectLst/>
              <a:latin typeface="+mn-lt"/>
              <a:ea typeface="+mn-ea"/>
              <a:cs typeface="+mn-cs"/>
            </a:rPr>
            <a:t>Line Item: </a:t>
          </a:r>
          <a:r>
            <a:rPr lang="en-US" sz="1100" b="1" i="0" u="none" baseline="0">
              <a:solidFill>
                <a:schemeClr val="tx1"/>
              </a:solidFill>
              <a:effectLst/>
              <a:latin typeface="+mn-lt"/>
              <a:ea typeface="+mn-ea"/>
              <a:cs typeface="+mn-cs"/>
            </a:rPr>
            <a:t> </a:t>
          </a:r>
          <a:r>
            <a:rPr lang="en-US" sz="1100" b="0" i="0" u="none" baseline="0">
              <a:solidFill>
                <a:schemeClr val="tx1"/>
              </a:solidFill>
              <a:effectLst/>
              <a:latin typeface="+mn-lt"/>
              <a:ea typeface="+mn-ea"/>
              <a:cs typeface="+mn-cs"/>
            </a:rPr>
            <a:t>Select the appropriate line item of the Section selected above. </a:t>
          </a:r>
          <a:r>
            <a:rPr lang="en-US" sz="1100" b="1" i="1" u="none" baseline="0">
              <a:solidFill>
                <a:schemeClr val="tx1"/>
              </a:solidFill>
              <a:effectLst/>
              <a:latin typeface="+mn-lt"/>
              <a:ea typeface="+mn-ea"/>
              <a:cs typeface="+mn-cs"/>
            </a:rPr>
            <a:t>Note: </a:t>
          </a:r>
          <a:r>
            <a:rPr lang="en-US" sz="1100" b="0" i="0" u="none" baseline="0">
              <a:solidFill>
                <a:schemeClr val="tx1"/>
              </a:solidFill>
              <a:effectLst/>
              <a:latin typeface="+mn-lt"/>
              <a:ea typeface="+mn-ea"/>
              <a:cs typeface="+mn-cs"/>
            </a:rPr>
            <a:t>Any "</a:t>
          </a:r>
          <a:r>
            <a:rPr lang="en-US" sz="1100" b="1" i="0" u="none" baseline="0">
              <a:solidFill>
                <a:schemeClr val="tx1"/>
              </a:solidFill>
              <a:effectLst/>
              <a:latin typeface="+mn-lt"/>
              <a:ea typeface="+mn-ea"/>
              <a:cs typeface="+mn-cs"/>
            </a:rPr>
            <a:t>Other</a:t>
          </a:r>
          <a:r>
            <a:rPr lang="en-US" sz="1100" b="0" i="0" u="none" baseline="0">
              <a:solidFill>
                <a:schemeClr val="tx1"/>
              </a:solidFill>
              <a:effectLst/>
              <a:latin typeface="+mn-lt"/>
              <a:ea typeface="+mn-ea"/>
              <a:cs typeface="+mn-cs"/>
            </a:rPr>
            <a:t>" line item requires an explanation. Please enter the category of Other that the draw line item is for in the </a:t>
          </a:r>
          <a:r>
            <a:rPr lang="en-US" sz="1100" b="1" i="0" u="none" baseline="0">
              <a:solidFill>
                <a:schemeClr val="tx1"/>
              </a:solidFill>
              <a:effectLst/>
              <a:latin typeface="+mn-lt"/>
              <a:ea typeface="+mn-ea"/>
              <a:cs typeface="+mn-cs"/>
            </a:rPr>
            <a:t>Other Explanation &amp; Change Order Detail</a:t>
          </a:r>
          <a:r>
            <a:rPr lang="en-US" sz="1100" b="0" i="0" u="none" baseline="0">
              <a:solidFill>
                <a:schemeClr val="tx1"/>
              </a:solidFill>
              <a:effectLst/>
              <a:latin typeface="+mn-lt"/>
              <a:ea typeface="+mn-ea"/>
              <a:cs typeface="+mn-cs"/>
            </a:rPr>
            <a:t> in the next column. </a:t>
          </a:r>
        </a:p>
        <a:p>
          <a:endParaRPr lang="en-US" sz="1100" b="0" i="0" u="none" baseline="0">
            <a:solidFill>
              <a:schemeClr val="tx1"/>
            </a:solidFill>
            <a:effectLst/>
            <a:latin typeface="+mn-lt"/>
            <a:ea typeface="+mn-ea"/>
            <a:cs typeface="+mn-cs"/>
          </a:endParaRPr>
        </a:p>
        <a:p>
          <a:r>
            <a:rPr lang="en-US" sz="1100" b="1" i="0" u="sng" baseline="0">
              <a:solidFill>
                <a:schemeClr val="tx1"/>
              </a:solidFill>
              <a:effectLst/>
              <a:latin typeface="+mn-lt"/>
              <a:ea typeface="+mn-ea"/>
              <a:cs typeface="+mn-cs"/>
            </a:rPr>
            <a:t>Other Explanation &amp; Change Order Detail (CO#X)</a:t>
          </a:r>
          <a:r>
            <a:rPr lang="en-US" sz="1100" b="0" i="0" u="none" baseline="0">
              <a:solidFill>
                <a:schemeClr val="tx1"/>
              </a:solidFill>
              <a:effectLst/>
              <a:latin typeface="+mn-lt"/>
              <a:ea typeface="+mn-ea"/>
              <a:cs typeface="+mn-cs"/>
            </a:rPr>
            <a:t>: Enter the explanation/item type in this column for any </a:t>
          </a:r>
          <a:r>
            <a:rPr lang="en-US" sz="1100" b="1" i="0" u="none" baseline="0">
              <a:solidFill>
                <a:schemeClr val="tx1"/>
              </a:solidFill>
              <a:effectLst/>
              <a:latin typeface="+mn-lt"/>
              <a:ea typeface="+mn-ea"/>
              <a:cs typeface="+mn-cs"/>
            </a:rPr>
            <a:t>Other</a:t>
          </a:r>
          <a:r>
            <a:rPr lang="en-US" sz="1100" b="0" i="0" u="none" baseline="0">
              <a:solidFill>
                <a:schemeClr val="tx1"/>
              </a:solidFill>
              <a:effectLst/>
              <a:latin typeface="+mn-lt"/>
              <a:ea typeface="+mn-ea"/>
              <a:cs typeface="+mn-cs"/>
            </a:rPr>
            <a:t> line items (there is at least 1 </a:t>
          </a:r>
          <a:r>
            <a:rPr lang="en-US" sz="1100" b="1" i="0" u="none" baseline="0">
              <a:solidFill>
                <a:schemeClr val="tx1"/>
              </a:solidFill>
              <a:effectLst/>
              <a:latin typeface="+mn-lt"/>
              <a:ea typeface="+mn-ea"/>
              <a:cs typeface="+mn-cs"/>
            </a:rPr>
            <a:t>Other</a:t>
          </a:r>
          <a:r>
            <a:rPr lang="en-US" sz="1100" b="0" i="0" u="none" baseline="0">
              <a:solidFill>
                <a:schemeClr val="tx1"/>
              </a:solidFill>
              <a:effectLst/>
              <a:latin typeface="+mn-lt"/>
              <a:ea typeface="+mn-ea"/>
              <a:cs typeface="+mn-cs"/>
            </a:rPr>
            <a:t> line item for each cost section.</a:t>
          </a:r>
        </a:p>
        <a:p>
          <a:endParaRPr lang="en-US" sz="1100" b="1" i="0" u="sng" baseline="0">
            <a:solidFill>
              <a:schemeClr val="tx1"/>
            </a:solidFill>
            <a:effectLst/>
            <a:latin typeface="+mn-lt"/>
            <a:ea typeface="+mn-ea"/>
            <a:cs typeface="+mn-cs"/>
          </a:endParaRPr>
        </a:p>
        <a:p>
          <a:r>
            <a:rPr lang="en-US" sz="1100" b="1" i="0" u="sng">
              <a:solidFill>
                <a:schemeClr val="tx1"/>
              </a:solidFill>
              <a:effectLst/>
              <a:latin typeface="+mn-lt"/>
              <a:ea typeface="+mn-ea"/>
              <a:cs typeface="+mn-cs"/>
            </a:rPr>
            <a:t>Amount:</a:t>
          </a:r>
          <a:r>
            <a:rPr lang="en-US" sz="1100" b="0" i="0">
              <a:solidFill>
                <a:schemeClr val="tx1"/>
              </a:solidFill>
              <a:effectLst/>
              <a:latin typeface="+mn-lt"/>
              <a:ea typeface="+mn-ea"/>
              <a:cs typeface="+mn-cs"/>
            </a:rPr>
            <a:t>  Enter the full or partial amount of an invoice that will</a:t>
          </a:r>
          <a:r>
            <a:rPr lang="en-US" sz="1100" b="0" i="0" baseline="0">
              <a:solidFill>
                <a:schemeClr val="tx1"/>
              </a:solidFill>
              <a:effectLst/>
              <a:latin typeface="+mn-lt"/>
              <a:ea typeface="+mn-ea"/>
              <a:cs typeface="+mn-cs"/>
            </a:rPr>
            <a:t> be funded by a particular source.</a:t>
          </a:r>
          <a:r>
            <a:rPr lang="en-US" sz="1100" b="0" i="0">
              <a:solidFill>
                <a:schemeClr val="tx1"/>
              </a:solidFill>
              <a:effectLst/>
              <a:latin typeface="+mn-lt"/>
              <a:ea typeface="+mn-ea"/>
              <a:cs typeface="+mn-cs"/>
            </a:rPr>
            <a:t> </a:t>
          </a:r>
          <a:r>
            <a:rPr lang="en-US" sz="1100" b="1" i="0">
              <a:solidFill>
                <a:schemeClr val="tx1"/>
              </a:solidFill>
              <a:effectLst/>
              <a:latin typeface="+mn-lt"/>
              <a:ea typeface="+mn-ea"/>
              <a:cs typeface="+mn-cs"/>
            </a:rPr>
            <a:t>Use a "-" before any amounts</a:t>
          </a:r>
          <a:r>
            <a:rPr lang="en-US" sz="1100" b="1" i="0" baseline="0">
              <a:solidFill>
                <a:schemeClr val="tx1"/>
              </a:solidFill>
              <a:effectLst/>
              <a:latin typeface="+mn-lt"/>
              <a:ea typeface="+mn-ea"/>
              <a:cs typeface="+mn-cs"/>
            </a:rPr>
            <a:t> less than 0.</a:t>
          </a:r>
          <a:endParaRPr lang="en-US" sz="1100" b="0" i="0">
            <a:solidFill>
              <a:schemeClr val="tx1"/>
            </a:solidFill>
            <a:effectLst/>
            <a:latin typeface="+mn-lt"/>
            <a:ea typeface="+mn-ea"/>
            <a:cs typeface="+mn-cs"/>
          </a:endParaRPr>
        </a:p>
        <a:p>
          <a:endParaRPr lang="en-US" sz="1100" b="0" i="0" u="sng"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Invoice Date:</a:t>
          </a:r>
          <a:r>
            <a:rPr lang="en-US" sz="1100" b="1" i="0">
              <a:solidFill>
                <a:schemeClr val="tx1"/>
              </a:solidFill>
              <a:effectLst/>
              <a:latin typeface="+mn-lt"/>
              <a:ea typeface="+mn-ea"/>
              <a:cs typeface="+mn-cs"/>
            </a:rPr>
            <a:t>  </a:t>
          </a:r>
          <a:r>
            <a:rPr lang="en-US" sz="1100" b="0" i="0">
              <a:solidFill>
                <a:schemeClr val="tx1"/>
              </a:solidFill>
              <a:effectLst/>
              <a:latin typeface="+mn-lt"/>
              <a:ea typeface="+mn-ea"/>
              <a:cs typeface="+mn-cs"/>
            </a:rPr>
            <a:t>Enter</a:t>
          </a:r>
          <a:r>
            <a:rPr lang="en-US" sz="1100" b="0" i="0" baseline="0">
              <a:solidFill>
                <a:schemeClr val="tx1"/>
              </a:solidFill>
              <a:effectLst/>
              <a:latin typeface="+mn-lt"/>
              <a:ea typeface="+mn-ea"/>
              <a:cs typeface="+mn-cs"/>
            </a:rPr>
            <a:t> the date of the invoice. This should be that date the invoice was created.</a:t>
          </a:r>
          <a:endParaRPr lang="en-US">
            <a:effectLst/>
          </a:endParaRPr>
        </a:p>
        <a:p>
          <a:endParaRPr lang="en-US" sz="1100" b="0" i="0" u="sng"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Invoice Number:</a:t>
          </a:r>
          <a:r>
            <a:rPr lang="en-US" sz="1100" b="1" i="0">
              <a:solidFill>
                <a:schemeClr val="tx1"/>
              </a:solidFill>
              <a:effectLst/>
              <a:latin typeface="+mn-lt"/>
              <a:ea typeface="+mn-ea"/>
              <a:cs typeface="+mn-cs"/>
            </a:rPr>
            <a:t>  </a:t>
          </a:r>
          <a:r>
            <a:rPr lang="en-US" sz="1100" b="0" i="0">
              <a:solidFill>
                <a:schemeClr val="tx1"/>
              </a:solidFill>
              <a:effectLst/>
              <a:latin typeface="+mn-lt"/>
              <a:ea typeface="+mn-ea"/>
              <a:cs typeface="+mn-cs"/>
            </a:rPr>
            <a:t>Enter the</a:t>
          </a:r>
          <a:r>
            <a:rPr lang="en-US" sz="1100" b="0" i="0" baseline="0">
              <a:solidFill>
                <a:schemeClr val="tx1"/>
              </a:solidFill>
              <a:effectLst/>
              <a:latin typeface="+mn-lt"/>
              <a:ea typeface="+mn-ea"/>
              <a:cs typeface="+mn-cs"/>
            </a:rPr>
            <a:t> invoice number. If there is not an identifiable invoice number for a particular vendor, write one on the invoice and enter it here. </a:t>
          </a:r>
          <a:endParaRPr lang="en-US">
            <a:effectLst/>
          </a:endParaRPr>
        </a:p>
        <a:p>
          <a:endParaRPr lang="en-US" sz="1100" b="0" i="0" u="sng">
            <a:solidFill>
              <a:schemeClr val="tx1"/>
            </a:solidFill>
            <a:effectLst/>
            <a:latin typeface="+mn-lt"/>
            <a:ea typeface="+mn-ea"/>
            <a:cs typeface="+mn-cs"/>
          </a:endParaRPr>
        </a:p>
        <a:p>
          <a:r>
            <a:rPr lang="en-US" sz="1100" b="1" i="0" u="sng">
              <a:solidFill>
                <a:schemeClr val="tx1"/>
              </a:solidFill>
              <a:effectLst/>
              <a:latin typeface="+mn-lt"/>
              <a:ea typeface="+mn-ea"/>
              <a:cs typeface="+mn-cs"/>
            </a:rPr>
            <a:t>Vendor: </a:t>
          </a:r>
          <a:r>
            <a:rPr lang="en-US" sz="1100" b="0" i="0" u="none">
              <a:solidFill>
                <a:schemeClr val="tx1"/>
              </a:solidFill>
              <a:effectLst/>
              <a:latin typeface="+mn-lt"/>
              <a:ea typeface="+mn-ea"/>
              <a:cs typeface="+mn-cs"/>
            </a:rPr>
            <a:t>Enter the vendor</a:t>
          </a:r>
          <a:r>
            <a:rPr lang="en-US" sz="1100" b="0" i="0">
              <a:solidFill>
                <a:schemeClr val="tx1"/>
              </a:solidFill>
              <a:effectLst/>
              <a:latin typeface="+mn-lt"/>
              <a:ea typeface="+mn-ea"/>
              <a:cs typeface="+mn-cs"/>
            </a:rPr>
            <a:t> </a:t>
          </a:r>
          <a:r>
            <a:rPr lang="en-US" sz="1100" b="0" i="0" baseline="0">
              <a:solidFill>
                <a:schemeClr val="tx1"/>
              </a:solidFill>
              <a:effectLst/>
              <a:latin typeface="+mn-lt"/>
              <a:ea typeface="+mn-ea"/>
              <a:cs typeface="+mn-cs"/>
            </a:rPr>
            <a:t>name. Make sure that you are consistent with what you input for a given vendor. For example, don't enter Best Architect and then Best Architect, LLC later.</a:t>
          </a:r>
        </a:p>
        <a:p>
          <a:endParaRPr lang="en-US" sz="1100" b="0" i="0" u="sng" baseline="0">
            <a:solidFill>
              <a:schemeClr val="tx1"/>
            </a:solidFill>
            <a:effectLst/>
            <a:latin typeface="+mn-lt"/>
            <a:ea typeface="+mn-ea"/>
            <a:cs typeface="+mn-cs"/>
          </a:endParaRPr>
        </a:p>
        <a:p>
          <a:r>
            <a:rPr lang="en-US" sz="1100" b="1" i="0" u="sng">
              <a:solidFill>
                <a:schemeClr val="tx1"/>
              </a:solidFill>
              <a:effectLst/>
              <a:latin typeface="+mn-lt"/>
              <a:ea typeface="+mn-ea"/>
              <a:cs typeface="+mn-cs"/>
            </a:rPr>
            <a:t>Draw: </a:t>
          </a:r>
          <a:r>
            <a:rPr lang="en-US" sz="1100" b="0" i="0" u="none">
              <a:solidFill>
                <a:schemeClr val="tx1"/>
              </a:solidFill>
              <a:effectLst/>
              <a:latin typeface="+mn-lt"/>
              <a:ea typeface="+mn-ea"/>
              <a:cs typeface="+mn-cs"/>
            </a:rPr>
            <a:t>Enter the draw number for</a:t>
          </a:r>
          <a:r>
            <a:rPr lang="en-US" sz="1100" b="0" i="0" u="none" baseline="0">
              <a:solidFill>
                <a:schemeClr val="tx1"/>
              </a:solidFill>
              <a:effectLst/>
              <a:latin typeface="+mn-lt"/>
              <a:ea typeface="+mn-ea"/>
              <a:cs typeface="+mn-cs"/>
            </a:rPr>
            <a:t> the particular source's draw you wish to have the expenditure reimbursed by. </a:t>
          </a:r>
          <a:r>
            <a:rPr lang="en-US" sz="1100" b="0" i="0" u="none">
              <a:solidFill>
                <a:schemeClr val="tx1"/>
              </a:solidFill>
              <a:effectLst/>
              <a:latin typeface="+mn-lt"/>
              <a:ea typeface="+mn-ea"/>
              <a:cs typeface="+mn-cs"/>
            </a:rPr>
            <a:t> </a:t>
          </a:r>
          <a:r>
            <a:rPr lang="en-US" sz="1100" b="1" i="0" u="none">
              <a:solidFill>
                <a:schemeClr val="tx1"/>
              </a:solidFill>
              <a:effectLst/>
              <a:latin typeface="+mn-lt"/>
              <a:ea typeface="+mn-ea"/>
              <a:cs typeface="+mn-cs"/>
            </a:rPr>
            <a:t>Note: Begin with</a:t>
          </a:r>
          <a:r>
            <a:rPr lang="en-US" sz="1100" b="1" i="0" u="none" baseline="0">
              <a:solidFill>
                <a:schemeClr val="tx1"/>
              </a:solidFill>
              <a:effectLst/>
              <a:latin typeface="+mn-lt"/>
              <a:ea typeface="+mn-ea"/>
              <a:cs typeface="+mn-cs"/>
            </a:rPr>
            <a:t> draw 1 for each funding source when you are drawing from that source. </a:t>
          </a:r>
          <a:r>
            <a:rPr lang="en-US" sz="1100" b="0" i="0" u="none" baseline="0">
              <a:solidFill>
                <a:schemeClr val="tx1"/>
              </a:solidFill>
              <a:effectLst/>
              <a:latin typeface="+mn-lt"/>
              <a:ea typeface="+mn-ea"/>
              <a:cs typeface="+mn-cs"/>
            </a:rPr>
            <a:t>You will not be on the same draw for all sources at the same time. You will know you are doing it correctly if you pull up the Draw Summary sheet choosing each funding source and see that they all start with Draw 1 and show draws consecutively beyond that for each draw that was requested. </a:t>
          </a:r>
        </a:p>
        <a:p>
          <a:endParaRPr lang="en-US" sz="1100" b="0" i="0" u="sng" baseline="0">
            <a:solidFill>
              <a:schemeClr val="tx1"/>
            </a:solidFill>
            <a:effectLst/>
            <a:latin typeface="+mn-lt"/>
            <a:ea typeface="+mn-ea"/>
            <a:cs typeface="+mn-cs"/>
          </a:endParaRPr>
        </a:p>
        <a:p>
          <a:r>
            <a:rPr lang="en-US" sz="1100" b="1" i="0" baseline="0">
              <a:solidFill>
                <a:srgbClr val="C00000"/>
              </a:solidFill>
              <a:effectLst/>
              <a:latin typeface="+mn-lt"/>
              <a:ea typeface="+mn-ea"/>
              <a:cs typeface="+mn-cs"/>
            </a:rPr>
            <a:t>TIP:</a:t>
          </a:r>
          <a:endParaRPr lang="en-US" b="1">
            <a:solidFill>
              <a:srgbClr val="C00000"/>
            </a:solidFill>
            <a:effectLst/>
          </a:endParaRPr>
        </a:p>
        <a:p>
          <a:r>
            <a:rPr lang="en-US" sz="1100" b="1" i="0" baseline="0">
              <a:solidFill>
                <a:schemeClr val="tx1"/>
              </a:solidFill>
              <a:effectLst/>
              <a:latin typeface="+mn-lt"/>
              <a:ea typeface="+mn-ea"/>
              <a:cs typeface="+mn-cs"/>
            </a:rPr>
            <a:t>Ctrl + C =  Copy                 Ctrl + V = Paste </a:t>
          </a:r>
        </a:p>
        <a:p>
          <a:endParaRPr lang="en-US" b="1">
            <a:effectLst/>
          </a:endParaRPr>
        </a:p>
        <a:p>
          <a:pPr eaLnBrk="1" fontAlgn="auto" latinLnBrk="0" hangingPunct="1"/>
          <a:r>
            <a:rPr lang="en-US" sz="1100" b="0" i="0" baseline="0">
              <a:solidFill>
                <a:schemeClr val="tx1"/>
              </a:solidFill>
              <a:effectLst/>
              <a:latin typeface="+mn-lt"/>
              <a:ea typeface="+mn-ea"/>
              <a:cs typeface="+mn-cs"/>
            </a:rPr>
            <a:t>You can select on cell, Copy that cell, using the shortcut above, select another or multiple cells , and then use Paste shortcut. This can help you with quick data input. </a:t>
          </a:r>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24</xdr:col>
      <xdr:colOff>143705</xdr:colOff>
      <xdr:row>3</xdr:row>
      <xdr:rowOff>1</xdr:rowOff>
    </xdr:from>
    <xdr:ext cx="2486025" cy="305147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1067645" y="590137"/>
          <a:ext cx="2486025" cy="3051476"/>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t>Instructions:</a:t>
          </a:r>
        </a:p>
        <a:p>
          <a:endParaRPr lang="en-US" sz="1200" b="1"/>
        </a:p>
        <a:p>
          <a:r>
            <a:rPr lang="en-US" sz="1100" b="0"/>
            <a:t>The</a:t>
          </a:r>
          <a:r>
            <a:rPr lang="en-US" sz="1100" b="0" baseline="0"/>
            <a:t> only thing that can be changed is the </a:t>
          </a:r>
          <a:r>
            <a:rPr lang="en-US" sz="1100" b="1" baseline="0"/>
            <a:t>Funding Source</a:t>
          </a:r>
          <a:r>
            <a:rPr lang="en-US" sz="1100" b="0" baseline="0"/>
            <a:t>, highlighted yellow. </a:t>
          </a:r>
        </a:p>
        <a:p>
          <a:endParaRPr lang="en-US" sz="1100" b="0" baseline="0"/>
        </a:p>
        <a:p>
          <a:r>
            <a:rPr lang="en-US" sz="1100" b="0" baseline="0"/>
            <a:t>The Development Name,  and Activity #,   populate from the </a:t>
          </a:r>
          <a:r>
            <a:rPr lang="en-US" sz="1100" b="1" i="1" baseline="0">
              <a:solidFill>
                <a:schemeClr val="tx1"/>
              </a:solidFill>
              <a:effectLst/>
              <a:latin typeface="+mn-lt"/>
              <a:ea typeface="+mn-ea"/>
              <a:cs typeface="+mn-cs"/>
            </a:rPr>
            <a:t>2) 15-c-Budget Summary tab</a:t>
          </a:r>
          <a:r>
            <a:rPr lang="en-US" sz="1100" b="0" baseline="0"/>
            <a:t>. </a:t>
          </a:r>
          <a:r>
            <a:rPr lang="en-US" sz="1100" b="1" i="1" baseline="0"/>
            <a:t>If these cells are blank, please go back to that tab and enter the information.</a:t>
          </a:r>
        </a:p>
        <a:p>
          <a:endParaRPr lang="en-US" sz="1100" b="0" baseline="0"/>
        </a:p>
        <a:p>
          <a:r>
            <a:rPr lang="en-US" sz="1100" b="0" baseline="0"/>
            <a:t>The Budget Column populates based on the </a:t>
          </a:r>
          <a:r>
            <a:rPr lang="en-US" sz="1100" b="1" baseline="0"/>
            <a:t>1) Budget Data tab</a:t>
          </a:r>
          <a:r>
            <a:rPr lang="en-US" sz="1100" b="0" baseline="0"/>
            <a:t>.</a:t>
          </a:r>
        </a:p>
        <a:p>
          <a:endParaRPr lang="en-US" sz="1100" b="0" baseline="0"/>
        </a:p>
        <a:p>
          <a:r>
            <a:rPr lang="en-US" sz="1100" b="0" baseline="0"/>
            <a:t>The Draw Columns (1,2,3, etc.) populates based on the 3) </a:t>
          </a:r>
          <a:r>
            <a:rPr lang="en-US" sz="1100" b="1" baseline="0"/>
            <a:t>Draw Data tab</a:t>
          </a:r>
          <a:r>
            <a:rPr lang="en-US" sz="1100" b="0" baseline="0"/>
            <a:t>.</a:t>
          </a:r>
          <a:endParaRPr lang="en-US" sz="1100" b="0"/>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438150</xdr:colOff>
          <xdr:row>19</xdr:row>
          <xdr:rowOff>171450</xdr:rowOff>
        </xdr:from>
        <xdr:to>
          <xdr:col>8</xdr:col>
          <xdr:colOff>438150</xdr:colOff>
          <xdr:row>22</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9</xdr:col>
      <xdr:colOff>215266</xdr:colOff>
      <xdr:row>0</xdr:row>
      <xdr:rowOff>240030</xdr:rowOff>
    </xdr:from>
    <xdr:ext cx="5010150" cy="732585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339841" y="240030"/>
          <a:ext cx="5010150" cy="7325852"/>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i="0" u="none" strike="noStrike">
              <a:solidFill>
                <a:schemeClr val="tx1"/>
              </a:solidFill>
              <a:effectLst/>
              <a:latin typeface="+mn-lt"/>
              <a:ea typeface="+mn-ea"/>
              <a:cs typeface="+mn-cs"/>
            </a:rPr>
            <a:t>Instructions for Completing the SRDP Disbursement Request Form</a:t>
          </a:r>
          <a:r>
            <a:rPr lang="en-US"/>
            <a:t> </a:t>
          </a:r>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Activity Number:</a:t>
          </a:r>
          <a:r>
            <a:rPr lang="en-US" sz="1100" b="0" i="0" u="none" strike="noStrike">
              <a:solidFill>
                <a:schemeClr val="tx1"/>
              </a:solidFill>
              <a:effectLst/>
              <a:latin typeface="+mn-lt"/>
              <a:ea typeface="+mn-ea"/>
              <a:cs typeface="+mn-cs"/>
            </a:rPr>
            <a:t> Is the number that will be assigned to each unit or project by the HOME staff. It is generated from the HUD IDIS system. This number should be included on each draw request that is submitted.</a:t>
          </a:r>
          <a:r>
            <a:rPr lang="en-US"/>
            <a:t> </a:t>
          </a:r>
          <a:r>
            <a:rPr lang="en-US" b="1"/>
            <a:t>Be sure you have entered</a:t>
          </a:r>
          <a:r>
            <a:rPr lang="en-US" b="1" baseline="0"/>
            <a:t> into the 2) 15-C-Budget Summary tab at the top of the sheet.</a:t>
          </a:r>
          <a:endParaRPr lang="en-US"/>
        </a:p>
        <a:p>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Type</a:t>
          </a:r>
          <a:r>
            <a:rPr lang="en-US" sz="1100" b="1" i="0" u="sng" baseline="0">
              <a:solidFill>
                <a:schemeClr val="tx1"/>
              </a:solidFill>
              <a:effectLst/>
              <a:latin typeface="+mn-lt"/>
              <a:ea typeface="+mn-ea"/>
              <a:cs typeface="+mn-cs"/>
            </a:rPr>
            <a:t> of fund requested:</a:t>
          </a:r>
          <a:r>
            <a:rPr lang="en-US" sz="1100" b="1" i="0" u="none" baseline="0">
              <a:solidFill>
                <a:schemeClr val="tx1"/>
              </a:solidFill>
              <a:effectLst/>
              <a:latin typeface="+mn-lt"/>
              <a:ea typeface="+mn-ea"/>
              <a:cs typeface="+mn-cs"/>
            </a:rPr>
            <a:t> </a:t>
          </a:r>
          <a:r>
            <a:rPr lang="en-US" sz="1100" b="1" i="1" u="none" baseline="0">
              <a:solidFill>
                <a:schemeClr val="tx1"/>
              </a:solidFill>
              <a:effectLst/>
              <a:latin typeface="+mn-lt"/>
              <a:ea typeface="+mn-ea"/>
              <a:cs typeface="+mn-cs"/>
            </a:rPr>
            <a:t>Select </a:t>
          </a:r>
          <a:r>
            <a:rPr lang="en-US" sz="1100" b="0" i="0" u="none" baseline="0">
              <a:solidFill>
                <a:schemeClr val="tx1"/>
              </a:solidFill>
              <a:effectLst/>
              <a:latin typeface="+mn-lt"/>
              <a:ea typeface="+mn-ea"/>
              <a:cs typeface="+mn-cs"/>
            </a:rPr>
            <a:t>which funding source the draw will be for. This selection will ordain what automatically populates throughout the form.</a:t>
          </a:r>
          <a:endParaRPr lang="en-US" sz="1100" b="0" i="0" u="sng">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0" i="0" u="sng">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Request Number:</a:t>
          </a:r>
          <a:r>
            <a:rPr lang="en-US" sz="1100" b="1" i="0">
              <a:solidFill>
                <a:schemeClr val="tx1"/>
              </a:solidFill>
              <a:effectLst/>
              <a:latin typeface="+mn-lt"/>
              <a:ea typeface="+mn-ea"/>
              <a:cs typeface="+mn-cs"/>
            </a:rPr>
            <a:t> </a:t>
          </a:r>
          <a:r>
            <a:rPr lang="en-US" sz="1100" b="0" i="0">
              <a:solidFill>
                <a:schemeClr val="tx1"/>
              </a:solidFill>
              <a:effectLst/>
              <a:latin typeface="+mn-lt"/>
              <a:ea typeface="+mn-ea"/>
              <a:cs typeface="+mn-cs"/>
            </a:rPr>
            <a:t>Is the number of the draw request that is being submitted for this specific activity number (i.e. 1, 2, 3).</a:t>
          </a:r>
          <a:r>
            <a:rPr lang="en-US" sz="1100">
              <a:solidFill>
                <a:schemeClr val="tx1"/>
              </a:solidFill>
              <a:effectLst/>
              <a:latin typeface="+mn-lt"/>
              <a:ea typeface="+mn-ea"/>
              <a:cs typeface="+mn-cs"/>
            </a:rPr>
            <a:t> </a:t>
          </a:r>
          <a:r>
            <a:rPr lang="en-US" sz="1100" b="0" i="0" baseline="0">
              <a:solidFill>
                <a:schemeClr val="tx1"/>
              </a:solidFill>
              <a:effectLst/>
              <a:latin typeface="+mn-lt"/>
              <a:ea typeface="+mn-ea"/>
              <a:cs typeface="+mn-cs"/>
            </a:rPr>
            <a:t>This selection will pull all amounts pertaining to this draw number for the Type of funds requested.</a:t>
          </a: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0" u="sng">
              <a:solidFill>
                <a:schemeClr val="tx1"/>
              </a:solidFill>
              <a:effectLst/>
              <a:latin typeface="+mn-lt"/>
              <a:ea typeface="+mn-ea"/>
              <a:cs typeface="+mn-cs"/>
            </a:rPr>
            <a:t>Participant Information:</a:t>
          </a:r>
          <a:r>
            <a:rPr lang="en-US" sz="1100" b="1" i="0">
              <a:solidFill>
                <a:schemeClr val="tx1"/>
              </a:solidFill>
              <a:effectLst/>
              <a:latin typeface="+mn-lt"/>
              <a:ea typeface="+mn-ea"/>
              <a:cs typeface="+mn-cs"/>
            </a:rPr>
            <a:t> </a:t>
          </a:r>
          <a:r>
            <a:rPr lang="en-US" sz="1100" b="0" i="0">
              <a:solidFill>
                <a:schemeClr val="tx1"/>
              </a:solidFill>
              <a:effectLst/>
              <a:latin typeface="+mn-lt"/>
              <a:ea typeface="+mn-ea"/>
              <a:cs typeface="+mn-cs"/>
            </a:rPr>
            <a:t>This information</a:t>
          </a:r>
          <a:r>
            <a:rPr lang="en-US" sz="1100" b="0" i="0" baseline="0">
              <a:solidFill>
                <a:schemeClr val="tx1"/>
              </a:solidFill>
              <a:effectLst/>
              <a:latin typeface="+mn-lt"/>
              <a:ea typeface="+mn-ea"/>
              <a:cs typeface="+mn-cs"/>
            </a:rPr>
            <a:t> is necessary for processing. The</a:t>
          </a:r>
          <a:r>
            <a:rPr lang="en-US" sz="1100" b="0" i="0">
              <a:solidFill>
                <a:schemeClr val="tx1"/>
              </a:solidFill>
              <a:effectLst/>
              <a:latin typeface="+mn-lt"/>
              <a:ea typeface="+mn-ea"/>
              <a:cs typeface="+mn-cs"/>
            </a:rPr>
            <a:t> address will be where</a:t>
          </a:r>
          <a:r>
            <a:rPr lang="en-US" sz="1100" b="0" i="0" baseline="0">
              <a:solidFill>
                <a:schemeClr val="tx1"/>
              </a:solidFill>
              <a:effectLst/>
              <a:latin typeface="+mn-lt"/>
              <a:ea typeface="+mn-ea"/>
              <a:cs typeface="+mn-cs"/>
            </a:rPr>
            <a:t> </a:t>
          </a:r>
          <a:r>
            <a:rPr lang="en-US" sz="1100" b="0" i="0">
              <a:solidFill>
                <a:schemeClr val="tx1"/>
              </a:solidFill>
              <a:effectLst/>
              <a:latin typeface="+mn-lt"/>
              <a:ea typeface="+mn-ea"/>
              <a:cs typeface="+mn-cs"/>
            </a:rPr>
            <a:t>the check will be mailed to. This address must match the address on file as completed on the W-9 Form.</a:t>
          </a:r>
          <a:endParaRPr lang="en-US" sz="1100" b="0" i="0" u="sng" strike="noStrike">
            <a:solidFill>
              <a:schemeClr val="tx1"/>
            </a:solidFill>
            <a:effectLst/>
            <a:latin typeface="+mn-lt"/>
            <a:ea typeface="+mn-ea"/>
            <a:cs typeface="+mn-cs"/>
          </a:endParaRPr>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Total Award</a:t>
          </a:r>
          <a:r>
            <a:rPr lang="en-US" sz="1100" b="1" i="0" u="sng" strike="noStrike" baseline="0">
              <a:solidFill>
                <a:schemeClr val="tx1"/>
              </a:solidFill>
              <a:effectLst/>
              <a:latin typeface="+mn-lt"/>
              <a:ea typeface="+mn-ea"/>
              <a:cs typeface="+mn-cs"/>
            </a:rPr>
            <a:t> </a:t>
          </a:r>
          <a:r>
            <a:rPr lang="en-US" sz="1100" b="1" i="0" u="sng" strike="noStrike">
              <a:solidFill>
                <a:schemeClr val="tx1"/>
              </a:solidFill>
              <a:effectLst/>
              <a:latin typeface="+mn-lt"/>
              <a:ea typeface="+mn-ea"/>
              <a:cs typeface="+mn-cs"/>
            </a:rPr>
            <a:t>Amount:</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Will automaticall</a:t>
          </a:r>
          <a:r>
            <a:rPr lang="en-US" sz="1100" b="0" i="0" u="none" strike="noStrike" baseline="0">
              <a:solidFill>
                <a:schemeClr val="tx1"/>
              </a:solidFill>
              <a:effectLst/>
              <a:latin typeface="+mn-lt"/>
              <a:ea typeface="+mn-ea"/>
              <a:cs typeface="+mn-cs"/>
            </a:rPr>
            <a:t>y populate from the Budgets tab.</a:t>
          </a:r>
          <a:endParaRPr lang="en-US"/>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Total Amount of Funds Previously Requested:</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total amount of funds previously drawn from</a:t>
          </a:r>
          <a:r>
            <a:rPr lang="en-US" sz="1100" b="0" i="0" u="none" strike="noStrike" baseline="0">
              <a:solidFill>
                <a:schemeClr val="tx1"/>
              </a:solidFill>
              <a:effectLst/>
              <a:latin typeface="+mn-lt"/>
              <a:ea typeface="+mn-ea"/>
              <a:cs typeface="+mn-cs"/>
            </a:rPr>
            <a:t> a particular source will automatically populate from the DrawData tab.</a:t>
          </a:r>
          <a:endParaRPr lang="en-US"/>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Available Balance:</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balance that is available once the previous funds received have been subtracted from the total award</a:t>
          </a:r>
          <a:r>
            <a:rPr lang="en-US" sz="1100" b="0" i="0" u="none" strike="noStrike" baseline="0">
              <a:solidFill>
                <a:schemeClr val="tx1"/>
              </a:solidFill>
              <a:effectLst/>
              <a:latin typeface="+mn-lt"/>
              <a:ea typeface="+mn-ea"/>
              <a:cs typeface="+mn-cs"/>
            </a:rPr>
            <a:t> amount.</a:t>
          </a:r>
          <a:endParaRPr lang="en-US"/>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Current Draw:</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amount of the</a:t>
          </a:r>
          <a:r>
            <a:rPr lang="en-US" sz="1100" b="0" i="0" u="none" strike="noStrike" baseline="0">
              <a:solidFill>
                <a:schemeClr val="tx1"/>
              </a:solidFill>
              <a:effectLst/>
              <a:latin typeface="+mn-lt"/>
              <a:ea typeface="+mn-ea"/>
              <a:cs typeface="+mn-cs"/>
            </a:rPr>
            <a:t> selected source </a:t>
          </a:r>
          <a:r>
            <a:rPr lang="en-US" sz="1100" b="0" i="0" u="none" strike="noStrike">
              <a:solidFill>
                <a:schemeClr val="tx1"/>
              </a:solidFill>
              <a:effectLst/>
              <a:latin typeface="+mn-lt"/>
              <a:ea typeface="+mn-ea"/>
              <a:cs typeface="+mn-cs"/>
            </a:rPr>
            <a:t>funds requested for this draw which is automatically populated.</a:t>
          </a:r>
          <a:endParaRPr lang="en-US"/>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Balance After Payment:</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total amount that is now available to draw and is a calculated</a:t>
          </a:r>
          <a:r>
            <a:rPr lang="en-US" sz="1100" b="0" i="0" u="none" strike="noStrike" baseline="0">
              <a:solidFill>
                <a:schemeClr val="tx1"/>
              </a:solidFill>
              <a:effectLst/>
              <a:latin typeface="+mn-lt"/>
              <a:ea typeface="+mn-ea"/>
              <a:cs typeface="+mn-cs"/>
            </a:rPr>
            <a:t> field</a:t>
          </a:r>
          <a:r>
            <a:rPr lang="en-US" sz="1100" b="0" i="0" u="none" strike="noStrike">
              <a:solidFill>
                <a:schemeClr val="tx1"/>
              </a:solidFill>
              <a:effectLst/>
              <a:latin typeface="+mn-lt"/>
              <a:ea typeface="+mn-ea"/>
              <a:cs typeface="+mn-cs"/>
            </a:rPr>
            <a:t>.</a:t>
          </a:r>
        </a:p>
        <a:p>
          <a:endParaRPr lang="en-US" sz="1100" b="0" i="0" u="none"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Final Draw:</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Must be selected if there will be no more draws. Balance after payment should equal</a:t>
          </a:r>
          <a:r>
            <a:rPr lang="en-US" sz="1100" b="0" i="0" u="none" strike="noStrike" baseline="0">
              <a:solidFill>
                <a:schemeClr val="tx1"/>
              </a:solidFill>
              <a:effectLst/>
              <a:latin typeface="+mn-lt"/>
              <a:ea typeface="+mn-ea"/>
              <a:cs typeface="+mn-cs"/>
            </a:rPr>
            <a:t> zero. If not, contact your program coordinator to discuss what needs to be done.</a:t>
          </a:r>
          <a:r>
            <a:rPr lang="en-US"/>
            <a:t> </a:t>
          </a:r>
        </a:p>
        <a:p>
          <a:endParaRPr lang="en-US" sz="1100" b="1" i="0" u="none" strike="noStrike">
            <a:solidFill>
              <a:schemeClr val="tx1"/>
            </a:solidFill>
            <a:effectLst/>
            <a:latin typeface="+mn-lt"/>
            <a:ea typeface="+mn-ea"/>
            <a:cs typeface="+mn-cs"/>
          </a:endParaRPr>
        </a:p>
        <a:p>
          <a:r>
            <a:rPr lang="en-US" sz="1100" b="1" i="0" u="none" strike="noStrike">
              <a:solidFill>
                <a:schemeClr val="tx1"/>
              </a:solidFill>
              <a:effectLst/>
              <a:latin typeface="+mn-lt"/>
              <a:ea typeface="+mn-ea"/>
              <a:cs typeface="+mn-cs"/>
            </a:rPr>
            <a:t>NOTE:</a:t>
          </a:r>
          <a:r>
            <a:rPr lang="en-US"/>
            <a:t> </a:t>
          </a:r>
          <a:r>
            <a:rPr lang="en-US" sz="1100" b="0" i="0" u="none" strike="noStrike">
              <a:solidFill>
                <a:schemeClr val="tx1"/>
              </a:solidFill>
              <a:effectLst/>
              <a:latin typeface="+mn-lt"/>
              <a:ea typeface="+mn-ea"/>
              <a:cs typeface="+mn-cs"/>
            </a:rPr>
            <a:t>Attach copies of the appropriate documentation required. Draw requests must be signed in order to be processed. It takes up to 21 days to process payment requests. Developer fees and/or project delivery costs will not be released until the completion of the project. If found that all work has not been completed at the time of inspection, the payment will not be released until the work is completed and re-inspected.</a:t>
          </a:r>
          <a:r>
            <a:rPr lang="en-US"/>
            <a:t> </a:t>
          </a:r>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209550</xdr:colOff>
      <xdr:row>1</xdr:row>
      <xdr:rowOff>47625</xdr:rowOff>
    </xdr:from>
    <xdr:ext cx="5010150" cy="5603585"/>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924800" y="466725"/>
          <a:ext cx="5010150" cy="5603585"/>
        </a:xfrm>
        <a:prstGeom prst="rect">
          <a:avLst/>
        </a:prstGeom>
        <a:solidFill>
          <a:srgbClr val="FFFFCC"/>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i="0" u="none" strike="noStrike">
              <a:solidFill>
                <a:schemeClr val="tx1"/>
              </a:solidFill>
              <a:effectLst/>
              <a:latin typeface="+mn-lt"/>
              <a:ea typeface="+mn-ea"/>
              <a:cs typeface="+mn-cs"/>
            </a:rPr>
            <a:t>Instructions for Invoice</a:t>
          </a:r>
          <a:r>
            <a:rPr lang="en-US" sz="1100" b="1" i="0" u="none" strike="noStrike" baseline="0">
              <a:solidFill>
                <a:schemeClr val="tx1"/>
              </a:solidFill>
              <a:effectLst/>
              <a:latin typeface="+mn-lt"/>
              <a:ea typeface="+mn-ea"/>
              <a:cs typeface="+mn-cs"/>
            </a:rPr>
            <a:t> Checking</a:t>
          </a:r>
        </a:p>
        <a:p>
          <a:r>
            <a:rPr lang="en-US" sz="1100" b="0" i="0" u="none" strike="noStrike" baseline="0">
              <a:solidFill>
                <a:schemeClr val="tx1"/>
              </a:solidFill>
              <a:effectLst/>
              <a:latin typeface="+mn-lt"/>
              <a:ea typeface="+mn-ea"/>
              <a:cs typeface="+mn-cs"/>
            </a:rPr>
            <a:t>This tab is for you to check individual invoice totals when inputting data to ensure that correct when splitting invoices over multiple awards. Columns A-C requires data input. Columns D-H can be copied and pasted on rows as you enter in invoice information.</a:t>
          </a:r>
        </a:p>
        <a:p>
          <a:endParaRPr lang="en-US" sz="1100" b="0" i="0" u="none"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Invoice# Column</a:t>
          </a:r>
          <a:r>
            <a:rPr lang="en-US" sz="1100" b="1" i="0" u="sng" strike="noStrike" baseline="0">
              <a:solidFill>
                <a:schemeClr val="tx1"/>
              </a:solidFill>
              <a:effectLst/>
              <a:latin typeface="+mn-lt"/>
              <a:ea typeface="+mn-ea"/>
              <a:cs typeface="+mn-cs"/>
            </a:rPr>
            <a:t> :</a:t>
          </a:r>
          <a:r>
            <a:rPr lang="en-US" sz="1100" b="1" i="0" u="none" strike="noStrike" baseline="0">
              <a:solidFill>
                <a:schemeClr val="tx1"/>
              </a:solidFill>
              <a:effectLst/>
              <a:latin typeface="+mn-lt"/>
              <a:ea typeface="+mn-ea"/>
              <a:cs typeface="+mn-cs"/>
            </a:rPr>
            <a:t> </a:t>
          </a:r>
          <a:r>
            <a:rPr lang="en-US" sz="1100" b="0" i="0" u="none" strike="noStrike" baseline="0">
              <a:solidFill>
                <a:schemeClr val="tx1"/>
              </a:solidFill>
              <a:effectLst/>
              <a:latin typeface="+mn-lt"/>
              <a:ea typeface="+mn-ea"/>
              <a:cs typeface="+mn-cs"/>
            </a:rPr>
            <a:t>The invoice number</a:t>
          </a:r>
          <a:r>
            <a:rPr lang="en-US" sz="1100" b="0" i="0" u="none" strike="noStrike">
              <a:solidFill>
                <a:schemeClr val="tx1"/>
              </a:solidFill>
              <a:effectLst/>
              <a:latin typeface="+mn-lt"/>
              <a:ea typeface="+mn-ea"/>
              <a:cs typeface="+mn-cs"/>
            </a:rPr>
            <a:t>.</a:t>
          </a:r>
          <a:r>
            <a:rPr lang="en-US"/>
            <a:t> If there is not an invoice number</a:t>
          </a:r>
          <a:r>
            <a:rPr lang="en-US" baseline="0"/>
            <a:t> from a vendor, handwrite one on the invoice and input that number on this sheet and the data.</a:t>
          </a:r>
          <a:endParaRPr lang="en-US"/>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Vendor Column:</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name</a:t>
          </a:r>
          <a:r>
            <a:rPr lang="en-US" sz="1100" b="0" i="0" u="none" strike="noStrike" baseline="0">
              <a:solidFill>
                <a:schemeClr val="tx1"/>
              </a:solidFill>
              <a:effectLst/>
              <a:latin typeface="+mn-lt"/>
              <a:ea typeface="+mn-ea"/>
              <a:cs typeface="+mn-cs"/>
            </a:rPr>
            <a:t> of the contractor as listed on the invoice</a:t>
          </a:r>
          <a:r>
            <a:rPr lang="en-US" sz="1100" b="0" i="0" u="none" strike="noStrike">
              <a:solidFill>
                <a:schemeClr val="tx1"/>
              </a:solidFill>
              <a:effectLst/>
              <a:latin typeface="+mn-lt"/>
              <a:ea typeface="+mn-ea"/>
              <a:cs typeface="+mn-cs"/>
            </a:rPr>
            <a:t>.</a:t>
          </a:r>
          <a:r>
            <a:rPr lang="en-US"/>
            <a:t> </a:t>
          </a:r>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Invoice</a:t>
          </a:r>
          <a:r>
            <a:rPr lang="en-US" sz="1100" b="1" i="0" u="sng" strike="noStrike" baseline="0">
              <a:solidFill>
                <a:schemeClr val="tx1"/>
              </a:solidFill>
              <a:effectLst/>
              <a:latin typeface="+mn-lt"/>
              <a:ea typeface="+mn-ea"/>
              <a:cs typeface="+mn-cs"/>
            </a:rPr>
            <a:t> Amount</a:t>
          </a:r>
          <a:r>
            <a:rPr lang="en-US" sz="1100" b="1" i="0" u="sng" strike="noStrike">
              <a:solidFill>
                <a:schemeClr val="tx1"/>
              </a:solidFill>
              <a:effectLst/>
              <a:latin typeface="+mn-lt"/>
              <a:ea typeface="+mn-ea"/>
              <a:cs typeface="+mn-cs"/>
            </a:rPr>
            <a:t>:</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Input</a:t>
          </a:r>
          <a:r>
            <a:rPr lang="en-US" sz="1100" b="0" i="0" u="none" strike="noStrike" baseline="0">
              <a:solidFill>
                <a:schemeClr val="tx1"/>
              </a:solidFill>
              <a:effectLst/>
              <a:latin typeface="+mn-lt"/>
              <a:ea typeface="+mn-ea"/>
              <a:cs typeface="+mn-cs"/>
            </a:rPr>
            <a:t> the amount as seen on the invoice. There should be no formulas inputted. If a formula is used, DO NOT use any calculations involving division or multiplication. </a:t>
          </a:r>
        </a:p>
        <a:p>
          <a:endParaRPr lang="en-US" sz="1100" b="0" i="0" u="sng" strike="noStrike">
            <a:solidFill>
              <a:schemeClr val="tx1"/>
            </a:solidFill>
            <a:effectLst/>
            <a:latin typeface="+mn-lt"/>
            <a:ea typeface="+mn-ea"/>
            <a:cs typeface="+mn-cs"/>
          </a:endParaRPr>
        </a:p>
        <a:p>
          <a:r>
            <a:rPr lang="en-US" sz="1100" b="1" i="0" u="sng" strike="noStrike">
              <a:solidFill>
                <a:schemeClr val="tx1"/>
              </a:solidFill>
              <a:effectLst/>
              <a:latin typeface="+mn-lt"/>
              <a:ea typeface="+mn-ea"/>
              <a:cs typeface="+mn-cs"/>
            </a:rPr>
            <a:t>Data Sum:</a:t>
          </a:r>
          <a:r>
            <a:rPr lang="en-US" sz="1100" b="1" i="0" u="none" strike="noStrike">
              <a:solidFill>
                <a:schemeClr val="tx1"/>
              </a:solidFill>
              <a:effectLst/>
              <a:latin typeface="+mn-lt"/>
              <a:ea typeface="+mn-ea"/>
              <a:cs typeface="+mn-cs"/>
            </a:rPr>
            <a:t> </a:t>
          </a:r>
          <a:r>
            <a:rPr lang="en-US" sz="1100" b="0" i="0" u="none" strike="noStrike">
              <a:solidFill>
                <a:schemeClr val="tx1"/>
              </a:solidFill>
              <a:effectLst/>
              <a:latin typeface="+mn-lt"/>
              <a:ea typeface="+mn-ea"/>
              <a:cs typeface="+mn-cs"/>
            </a:rPr>
            <a:t>The summation of amounts inputted</a:t>
          </a:r>
          <a:r>
            <a:rPr lang="en-US"/>
            <a:t> in the DrawData tab at a per unit</a:t>
          </a:r>
          <a:r>
            <a:rPr lang="en-US" baseline="0"/>
            <a:t> cost. You can copy and paste these cells when you input additional invoice information. If accidentally deleted, the formula is below. Make sure that the "A9" and "B9" is changed to match the row number.</a:t>
          </a:r>
        </a:p>
        <a:p>
          <a:r>
            <a:rPr lang="en-US" baseline="0"/>
            <a:t>	=SUMIFS(Draw Data!G:G,Draw Data!H:H,A9,Draw Data!I:I,B9)</a:t>
          </a:r>
        </a:p>
        <a:p>
          <a:endParaRPr lang="en-US" sz="1100" b="0" i="0" u="sng" strike="noStrike">
            <a:solidFill>
              <a:schemeClr val="tx1"/>
            </a:solidFill>
            <a:effectLst/>
            <a:latin typeface="+mn-lt"/>
            <a:ea typeface="+mn-ea"/>
            <a:cs typeface="+mn-cs"/>
          </a:endParaRPr>
        </a:p>
        <a:p>
          <a:r>
            <a:rPr lang="en-US" sz="1100" b="0" i="0" u="sng" strike="noStrike">
              <a:solidFill>
                <a:schemeClr val="tx1"/>
              </a:solidFill>
              <a:effectLst/>
              <a:latin typeface="+mn-lt"/>
              <a:ea typeface="+mn-ea"/>
              <a:cs typeface="+mn-cs"/>
            </a:rPr>
            <a:t>Difference: </a:t>
          </a:r>
          <a:r>
            <a:rPr lang="en-US" sz="1100" b="0" i="0" u="none" strike="noStrike">
              <a:solidFill>
                <a:schemeClr val="tx1"/>
              </a:solidFill>
              <a:effectLst/>
              <a:latin typeface="+mn-lt"/>
              <a:ea typeface="+mn-ea"/>
              <a:cs typeface="+mn-cs"/>
            </a:rPr>
            <a:t>Compares the Invoice</a:t>
          </a:r>
          <a:r>
            <a:rPr lang="en-US" sz="1100" b="0" i="0" u="none" strike="noStrike" baseline="0">
              <a:solidFill>
                <a:schemeClr val="tx1"/>
              </a:solidFill>
              <a:effectLst/>
              <a:latin typeface="+mn-lt"/>
              <a:ea typeface="+mn-ea"/>
              <a:cs typeface="+mn-cs"/>
            </a:rPr>
            <a:t> Amount and Data Sum of a particular invoice</a:t>
          </a:r>
          <a:r>
            <a:rPr lang="en-US" sz="1100" b="0" i="0" u="none" strike="noStrike">
              <a:solidFill>
                <a:schemeClr val="tx1"/>
              </a:solidFill>
              <a:effectLst/>
              <a:latin typeface="+mn-lt"/>
              <a:ea typeface="+mn-ea"/>
              <a:cs typeface="+mn-cs"/>
            </a:rPr>
            <a:t>. Not necessary, but could be helpful when splitting a</a:t>
          </a:r>
          <a:r>
            <a:rPr lang="en-US" sz="1100" b="0" i="0" u="none" strike="noStrike" baseline="0">
              <a:solidFill>
                <a:schemeClr val="tx1"/>
              </a:solidFill>
              <a:effectLst/>
              <a:latin typeface="+mn-lt"/>
              <a:ea typeface="+mn-ea"/>
              <a:cs typeface="+mn-cs"/>
            </a:rPr>
            <a:t>n invoice over multiple awards.</a:t>
          </a:r>
        </a:p>
        <a:p>
          <a:endParaRPr lang="en-US" sz="1100" b="0" i="0" u="none" strike="noStrike" baseline="0">
            <a:solidFill>
              <a:schemeClr val="tx1"/>
            </a:solidFill>
            <a:effectLst/>
            <a:latin typeface="+mn-lt"/>
            <a:ea typeface="+mn-ea"/>
            <a:cs typeface="+mn-cs"/>
          </a:endParaRPr>
        </a:p>
        <a:p>
          <a:r>
            <a:rPr lang="en-US" sz="1100" b="0" i="0" u="none" strike="noStrike" baseline="0">
              <a:solidFill>
                <a:schemeClr val="tx1"/>
              </a:solidFill>
              <a:effectLst/>
              <a:latin typeface="+mn-lt"/>
              <a:ea typeface="+mn-ea"/>
              <a:cs typeface="+mn-cs"/>
            </a:rPr>
            <a:t>TIP:</a:t>
          </a:r>
        </a:p>
        <a:p>
          <a:r>
            <a:rPr lang="en-US" sz="1100" b="0" i="0" u="none" strike="noStrike" baseline="0">
              <a:solidFill>
                <a:schemeClr val="tx1"/>
              </a:solidFill>
              <a:effectLst/>
              <a:latin typeface="+mn-lt"/>
              <a:ea typeface="+mn-ea"/>
              <a:cs typeface="+mn-cs"/>
            </a:rPr>
            <a:t>Ctrl + C =  Copy                 Ctrl + V = Paste </a:t>
          </a:r>
        </a:p>
        <a:p>
          <a:pPr marL="0" marR="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You can select on cell, copy that cell, select another or multiple cells , and use copy/paste. This can help you with quick data input. In this tab, left mouse click on D8, hold and drag the cursor to H8. Press and hold "Ctrl" and press "C" to copy. Left mouse click on cell D9. Press and hold "Ctrl" and press "V" to paste.</a:t>
          </a:r>
          <a:endParaRPr lang="en-US">
            <a:effectLst/>
          </a:endParaRPr>
        </a:p>
        <a:p>
          <a:endParaRPr lang="en-US" sz="1100" b="0" i="0" u="none" strike="noStrike" baseline="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7"/>
  <sheetViews>
    <sheetView tabSelected="1" zoomScaleNormal="100" workbookViewId="0">
      <selection sqref="A1:P1"/>
    </sheetView>
  </sheetViews>
  <sheetFormatPr defaultColWidth="0" defaultRowHeight="12.75" zeroHeight="1"/>
  <cols>
    <col min="1" max="1" width="2.7109375" style="114" customWidth="1"/>
    <col min="2" max="2" width="6.28515625" style="114" customWidth="1"/>
    <col min="3" max="15" width="8.7109375" style="114" customWidth="1"/>
    <col min="16" max="16" width="2.7109375" style="114" customWidth="1"/>
    <col min="17" max="16384" width="8.7109375" style="114" hidden="1"/>
  </cols>
  <sheetData>
    <row r="1" spans="1:16" ht="13.5" thickBot="1">
      <c r="A1" s="350"/>
      <c r="B1" s="351"/>
      <c r="C1" s="351"/>
      <c r="D1" s="351"/>
      <c r="E1" s="351"/>
      <c r="F1" s="351"/>
      <c r="G1" s="351"/>
      <c r="H1" s="351"/>
      <c r="I1" s="351"/>
      <c r="J1" s="351"/>
      <c r="K1" s="351"/>
      <c r="L1" s="351"/>
      <c r="M1" s="351"/>
      <c r="N1" s="351"/>
      <c r="O1" s="351"/>
      <c r="P1" s="352"/>
    </row>
    <row r="2" spans="1:16" ht="33.4" customHeight="1">
      <c r="A2" s="349"/>
      <c r="B2" s="343" t="s">
        <v>174</v>
      </c>
      <c r="C2" s="344"/>
      <c r="D2" s="344"/>
      <c r="E2" s="344"/>
      <c r="F2" s="344"/>
      <c r="G2" s="344"/>
      <c r="H2" s="344"/>
      <c r="I2" s="344"/>
      <c r="J2" s="344"/>
      <c r="K2" s="344"/>
      <c r="L2" s="344"/>
      <c r="M2" s="344"/>
      <c r="N2" s="344"/>
      <c r="O2" s="345"/>
      <c r="P2" s="349"/>
    </row>
    <row r="3" spans="1:16" ht="33.4" customHeight="1">
      <c r="A3" s="349"/>
      <c r="B3" s="194" t="s">
        <v>149</v>
      </c>
      <c r="C3" s="353" t="s">
        <v>176</v>
      </c>
      <c r="D3" s="354"/>
      <c r="E3" s="354"/>
      <c r="F3" s="354"/>
      <c r="G3" s="354"/>
      <c r="H3" s="354"/>
      <c r="I3" s="354"/>
      <c r="J3" s="354"/>
      <c r="K3" s="354"/>
      <c r="L3" s="354"/>
      <c r="M3" s="354"/>
      <c r="N3" s="354"/>
      <c r="O3" s="355"/>
      <c r="P3" s="349"/>
    </row>
    <row r="4" spans="1:16" ht="33.4" customHeight="1">
      <c r="A4" s="349"/>
      <c r="B4" s="195"/>
      <c r="C4" s="190"/>
      <c r="D4" s="356" t="s">
        <v>152</v>
      </c>
      <c r="E4" s="356"/>
      <c r="F4" s="356"/>
      <c r="G4" s="356"/>
      <c r="H4" s="356"/>
      <c r="I4" s="356"/>
      <c r="J4" s="356"/>
      <c r="K4" s="356"/>
      <c r="L4" s="356"/>
      <c r="M4" s="356"/>
      <c r="N4" s="356"/>
      <c r="O4" s="357"/>
      <c r="P4" s="349"/>
    </row>
    <row r="5" spans="1:16" ht="7.15" customHeight="1">
      <c r="A5" s="349"/>
      <c r="B5" s="195"/>
      <c r="C5" s="190"/>
      <c r="D5" s="190"/>
      <c r="E5" s="190"/>
      <c r="F5" s="190"/>
      <c r="G5" s="190"/>
      <c r="H5" s="190"/>
      <c r="I5" s="190"/>
      <c r="J5" s="190"/>
      <c r="K5" s="190"/>
      <c r="L5" s="190"/>
      <c r="M5" s="190"/>
      <c r="N5" s="190"/>
      <c r="O5" s="196"/>
      <c r="P5" s="349"/>
    </row>
    <row r="6" spans="1:16" ht="18.399999999999999" customHeight="1">
      <c r="A6" s="349"/>
      <c r="B6" s="197"/>
      <c r="C6" s="190"/>
      <c r="D6" s="191" t="s">
        <v>153</v>
      </c>
      <c r="E6" s="190"/>
      <c r="F6" s="190"/>
      <c r="G6" s="190"/>
      <c r="H6" s="190"/>
      <c r="I6" s="190"/>
      <c r="J6" s="190"/>
      <c r="K6" s="190"/>
      <c r="L6" s="190"/>
      <c r="M6" s="190"/>
      <c r="N6" s="190"/>
      <c r="O6" s="196"/>
      <c r="P6" s="349"/>
    </row>
    <row r="7" spans="1:16" ht="6" customHeight="1">
      <c r="A7" s="349"/>
      <c r="B7" s="197"/>
      <c r="C7" s="190"/>
      <c r="D7" s="190"/>
      <c r="E7" s="190"/>
      <c r="F7" s="190"/>
      <c r="G7" s="190"/>
      <c r="H7" s="190"/>
      <c r="I7" s="190"/>
      <c r="J7" s="190"/>
      <c r="K7" s="190"/>
      <c r="L7" s="190"/>
      <c r="M7" s="190"/>
      <c r="N7" s="190"/>
      <c r="O7" s="196"/>
      <c r="P7" s="349"/>
    </row>
    <row r="8" spans="1:16" ht="32.65" customHeight="1">
      <c r="A8" s="349"/>
      <c r="B8" s="197"/>
      <c r="C8" s="190"/>
      <c r="D8" s="358" t="s">
        <v>155</v>
      </c>
      <c r="E8" s="358"/>
      <c r="F8" s="358"/>
      <c r="G8" s="358"/>
      <c r="H8" s="358"/>
      <c r="I8" s="358"/>
      <c r="J8" s="358"/>
      <c r="K8" s="358"/>
      <c r="L8" s="358"/>
      <c r="M8" s="358"/>
      <c r="N8" s="358"/>
      <c r="O8" s="359"/>
      <c r="P8" s="349"/>
    </row>
    <row r="9" spans="1:16" ht="6.4" customHeight="1">
      <c r="A9" s="349"/>
      <c r="B9" s="195"/>
      <c r="C9" s="190"/>
      <c r="D9" s="192" t="s">
        <v>154</v>
      </c>
      <c r="E9" s="190"/>
      <c r="F9" s="190"/>
      <c r="G9" s="190"/>
      <c r="H9" s="190"/>
      <c r="I9" s="190"/>
      <c r="J9" s="190"/>
      <c r="K9" s="190"/>
      <c r="L9" s="190"/>
      <c r="M9" s="190"/>
      <c r="N9" s="190"/>
      <c r="O9" s="196"/>
      <c r="P9" s="349"/>
    </row>
    <row r="10" spans="1:16" ht="45" customHeight="1">
      <c r="A10" s="349"/>
      <c r="B10" s="195"/>
      <c r="C10" s="190"/>
      <c r="D10" s="362" t="s">
        <v>164</v>
      </c>
      <c r="E10" s="362"/>
      <c r="F10" s="362"/>
      <c r="G10" s="362"/>
      <c r="H10" s="362"/>
      <c r="I10" s="362"/>
      <c r="J10" s="362"/>
      <c r="K10" s="362"/>
      <c r="L10" s="362"/>
      <c r="M10" s="362"/>
      <c r="N10" s="362"/>
      <c r="O10" s="198"/>
      <c r="P10" s="349"/>
    </row>
    <row r="11" spans="1:16" ht="4.1500000000000004" customHeight="1">
      <c r="A11" s="349"/>
      <c r="B11" s="197"/>
      <c r="C11" s="190"/>
      <c r="D11" s="190"/>
      <c r="E11" s="190"/>
      <c r="F11" s="190"/>
      <c r="G11" s="190"/>
      <c r="H11" s="190"/>
      <c r="I11" s="190"/>
      <c r="J11" s="190"/>
      <c r="K11" s="190"/>
      <c r="L11" s="190"/>
      <c r="M11" s="190"/>
      <c r="N11" s="190"/>
      <c r="O11" s="196"/>
      <c r="P11" s="349"/>
    </row>
    <row r="12" spans="1:16" ht="21" customHeight="1">
      <c r="A12" s="349"/>
      <c r="B12" s="197"/>
      <c r="C12" s="190"/>
      <c r="D12" s="360" t="s">
        <v>156</v>
      </c>
      <c r="E12" s="360"/>
      <c r="F12" s="360"/>
      <c r="G12" s="360"/>
      <c r="H12" s="360"/>
      <c r="I12" s="360"/>
      <c r="J12" s="360"/>
      <c r="K12" s="360"/>
      <c r="L12" s="360"/>
      <c r="M12" s="360"/>
      <c r="N12" s="360"/>
      <c r="O12" s="361"/>
      <c r="P12" s="349"/>
    </row>
    <row r="13" spans="1:16" ht="33.4" customHeight="1">
      <c r="A13" s="349"/>
      <c r="B13" s="199" t="s">
        <v>150</v>
      </c>
      <c r="C13" s="364" t="s">
        <v>175</v>
      </c>
      <c r="D13" s="364"/>
      <c r="E13" s="364"/>
      <c r="F13" s="190"/>
      <c r="G13" s="190"/>
      <c r="H13" s="190"/>
      <c r="I13" s="190"/>
      <c r="J13" s="190"/>
      <c r="K13" s="190"/>
      <c r="L13" s="190"/>
      <c r="M13" s="190"/>
      <c r="N13" s="190"/>
      <c r="O13" s="196"/>
      <c r="P13" s="349"/>
    </row>
    <row r="14" spans="1:16" ht="5.65" customHeight="1">
      <c r="A14" s="349"/>
      <c r="B14" s="197"/>
      <c r="C14" s="190"/>
      <c r="D14" s="190"/>
      <c r="E14" s="190"/>
      <c r="F14" s="190"/>
      <c r="G14" s="190"/>
      <c r="H14" s="190"/>
      <c r="I14" s="190"/>
      <c r="J14" s="190"/>
      <c r="K14" s="190"/>
      <c r="L14" s="190"/>
      <c r="M14" s="190"/>
      <c r="N14" s="190"/>
      <c r="O14" s="196"/>
      <c r="P14" s="349"/>
    </row>
    <row r="15" spans="1:16" ht="29.65" customHeight="1">
      <c r="A15" s="349"/>
      <c r="B15" s="195"/>
      <c r="C15" s="190"/>
      <c r="D15" s="365" t="s">
        <v>163</v>
      </c>
      <c r="E15" s="365"/>
      <c r="F15" s="365"/>
      <c r="G15" s="365"/>
      <c r="H15" s="365"/>
      <c r="I15" s="365"/>
      <c r="J15" s="365"/>
      <c r="K15" s="365"/>
      <c r="L15" s="365"/>
      <c r="M15" s="365"/>
      <c r="N15" s="365"/>
      <c r="O15" s="366"/>
      <c r="P15" s="349"/>
    </row>
    <row r="16" spans="1:16" ht="6" customHeight="1">
      <c r="A16" s="349"/>
      <c r="B16" s="195"/>
      <c r="C16" s="190"/>
      <c r="D16" s="190"/>
      <c r="E16" s="190"/>
      <c r="F16" s="190"/>
      <c r="G16" s="190"/>
      <c r="H16" s="190"/>
      <c r="I16" s="190"/>
      <c r="J16" s="190"/>
      <c r="K16" s="190"/>
      <c r="L16" s="190"/>
      <c r="M16" s="190"/>
      <c r="N16" s="190"/>
      <c r="O16" s="196"/>
      <c r="P16" s="349"/>
    </row>
    <row r="17" spans="1:16" ht="26.65" customHeight="1">
      <c r="A17" s="349"/>
      <c r="B17" s="195"/>
      <c r="C17" s="190"/>
      <c r="D17" s="376" t="s">
        <v>157</v>
      </c>
      <c r="E17" s="376"/>
      <c r="F17" s="376"/>
      <c r="G17" s="376"/>
      <c r="H17" s="376"/>
      <c r="I17" s="376"/>
      <c r="J17" s="376"/>
      <c r="K17" s="376"/>
      <c r="L17" s="376"/>
      <c r="M17" s="376"/>
      <c r="N17" s="376"/>
      <c r="O17" s="377"/>
      <c r="P17" s="349"/>
    </row>
    <row r="18" spans="1:16" ht="21" customHeight="1">
      <c r="A18" s="349"/>
      <c r="B18" s="197" t="s">
        <v>151</v>
      </c>
      <c r="C18" s="202" t="s">
        <v>177</v>
      </c>
      <c r="D18" s="190"/>
      <c r="E18" s="190"/>
      <c r="F18" s="190"/>
      <c r="G18" s="190"/>
      <c r="H18" s="190"/>
      <c r="I18" s="190"/>
      <c r="J18" s="190"/>
      <c r="K18" s="190"/>
      <c r="L18" s="190"/>
      <c r="M18" s="190"/>
      <c r="N18" s="190"/>
      <c r="O18" s="196"/>
      <c r="P18" s="349"/>
    </row>
    <row r="19" spans="1:16" ht="28.9" customHeight="1">
      <c r="A19" s="349"/>
      <c r="B19" s="195"/>
      <c r="C19" s="190"/>
      <c r="D19" s="367" t="s">
        <v>170</v>
      </c>
      <c r="E19" s="367"/>
      <c r="F19" s="367"/>
      <c r="G19" s="367"/>
      <c r="H19" s="367"/>
      <c r="I19" s="367"/>
      <c r="J19" s="367"/>
      <c r="K19" s="367"/>
      <c r="L19" s="367"/>
      <c r="M19" s="367"/>
      <c r="N19" s="367"/>
      <c r="O19" s="368"/>
      <c r="P19" s="349"/>
    </row>
    <row r="20" spans="1:16" ht="4.1500000000000004" customHeight="1">
      <c r="A20" s="349"/>
      <c r="B20" s="197"/>
      <c r="C20" s="190"/>
      <c r="D20" s="190"/>
      <c r="E20" s="190"/>
      <c r="F20" s="190"/>
      <c r="G20" s="190"/>
      <c r="H20" s="190"/>
      <c r="I20" s="190"/>
      <c r="J20" s="190"/>
      <c r="K20" s="190"/>
      <c r="L20" s="190"/>
      <c r="M20" s="190"/>
      <c r="N20" s="190"/>
      <c r="O20" s="196"/>
      <c r="P20" s="349"/>
    </row>
    <row r="21" spans="1:16" ht="27" customHeight="1">
      <c r="A21" s="349"/>
      <c r="B21" s="197"/>
      <c r="C21" s="190"/>
      <c r="D21" s="369" t="s">
        <v>158</v>
      </c>
      <c r="E21" s="369"/>
      <c r="F21" s="369"/>
      <c r="G21" s="369"/>
      <c r="H21" s="369"/>
      <c r="I21" s="369"/>
      <c r="J21" s="369"/>
      <c r="K21" s="369"/>
      <c r="L21" s="369"/>
      <c r="M21" s="369"/>
      <c r="N21" s="369"/>
      <c r="O21" s="370"/>
      <c r="P21" s="349"/>
    </row>
    <row r="22" spans="1:16" ht="16.899999999999999" customHeight="1">
      <c r="A22" s="349"/>
      <c r="B22" s="199" t="s">
        <v>159</v>
      </c>
      <c r="C22" s="378" t="s">
        <v>160</v>
      </c>
      <c r="D22" s="378"/>
      <c r="E22" s="378"/>
      <c r="F22" s="190"/>
      <c r="G22" s="190"/>
      <c r="H22" s="190"/>
      <c r="I22" s="190"/>
      <c r="J22" s="190"/>
      <c r="K22" s="190"/>
      <c r="L22" s="190"/>
      <c r="M22" s="190"/>
      <c r="N22" s="190"/>
      <c r="O22" s="196"/>
      <c r="P22" s="349"/>
    </row>
    <row r="23" spans="1:16" ht="48" customHeight="1">
      <c r="A23" s="349"/>
      <c r="B23" s="195"/>
      <c r="C23" s="190"/>
      <c r="D23" s="365" t="s">
        <v>161</v>
      </c>
      <c r="E23" s="365"/>
      <c r="F23" s="365"/>
      <c r="G23" s="365"/>
      <c r="H23" s="365"/>
      <c r="I23" s="365"/>
      <c r="J23" s="365"/>
      <c r="K23" s="365"/>
      <c r="L23" s="365"/>
      <c r="M23" s="365"/>
      <c r="N23" s="365"/>
      <c r="O23" s="366"/>
      <c r="P23" s="349"/>
    </row>
    <row r="24" spans="1:16" ht="6" customHeight="1">
      <c r="A24" s="349"/>
      <c r="B24" s="197"/>
      <c r="C24" s="190"/>
      <c r="D24" s="190"/>
      <c r="E24" s="190"/>
      <c r="F24" s="190"/>
      <c r="G24" s="190"/>
      <c r="H24" s="190"/>
      <c r="I24" s="190"/>
      <c r="J24" s="190"/>
      <c r="K24" s="190"/>
      <c r="L24" s="190"/>
      <c r="M24" s="190"/>
      <c r="N24" s="190"/>
      <c r="O24" s="196"/>
      <c r="P24" s="349"/>
    </row>
    <row r="25" spans="1:16" ht="24" customHeight="1">
      <c r="A25" s="349"/>
      <c r="B25" s="197"/>
      <c r="C25" s="190"/>
      <c r="D25" s="374" t="s">
        <v>162</v>
      </c>
      <c r="E25" s="374"/>
      <c r="F25" s="374"/>
      <c r="G25" s="374"/>
      <c r="H25" s="374"/>
      <c r="I25" s="374"/>
      <c r="J25" s="374"/>
      <c r="K25" s="374"/>
      <c r="L25" s="374"/>
      <c r="M25" s="374"/>
      <c r="N25" s="374"/>
      <c r="O25" s="375"/>
      <c r="P25" s="349"/>
    </row>
    <row r="26" spans="1:16" ht="6.4" customHeight="1">
      <c r="A26" s="349"/>
      <c r="B26" s="197"/>
      <c r="C26" s="190"/>
      <c r="D26" s="190"/>
      <c r="E26" s="190"/>
      <c r="F26" s="190"/>
      <c r="G26" s="190"/>
      <c r="H26" s="190"/>
      <c r="I26" s="190"/>
      <c r="J26" s="190"/>
      <c r="K26" s="190"/>
      <c r="L26" s="190"/>
      <c r="M26" s="190"/>
      <c r="N26" s="190"/>
      <c r="O26" s="196"/>
      <c r="P26" s="349"/>
    </row>
    <row r="27" spans="1:16" ht="20.65" customHeight="1">
      <c r="A27" s="349"/>
      <c r="B27" s="199" t="s">
        <v>165</v>
      </c>
      <c r="C27" s="379" t="s">
        <v>166</v>
      </c>
      <c r="D27" s="379"/>
      <c r="E27" s="379"/>
      <c r="F27" s="379"/>
      <c r="G27" s="190"/>
      <c r="H27" s="190"/>
      <c r="I27" s="190"/>
      <c r="J27" s="190"/>
      <c r="K27" s="190"/>
      <c r="L27" s="190"/>
      <c r="M27" s="190"/>
      <c r="N27" s="190"/>
      <c r="O27" s="196"/>
      <c r="P27" s="349"/>
    </row>
    <row r="28" spans="1:16" ht="4.1500000000000004" customHeight="1">
      <c r="A28" s="349"/>
      <c r="B28" s="197"/>
      <c r="C28" s="190"/>
      <c r="D28" s="190"/>
      <c r="E28" s="190"/>
      <c r="F28" s="190"/>
      <c r="G28" s="190"/>
      <c r="H28" s="190"/>
      <c r="I28" s="190"/>
      <c r="J28" s="190"/>
      <c r="K28" s="190"/>
      <c r="L28" s="190"/>
      <c r="M28" s="190"/>
      <c r="N28" s="190"/>
      <c r="O28" s="196"/>
      <c r="P28" s="349"/>
    </row>
    <row r="29" spans="1:16" ht="33.4" customHeight="1">
      <c r="A29" s="349"/>
      <c r="B29" s="197"/>
      <c r="C29" s="190"/>
      <c r="D29" s="367" t="s">
        <v>167</v>
      </c>
      <c r="E29" s="367"/>
      <c r="F29" s="367"/>
      <c r="G29" s="367"/>
      <c r="H29" s="367"/>
      <c r="I29" s="367"/>
      <c r="J29" s="367"/>
      <c r="K29" s="367"/>
      <c r="L29" s="367"/>
      <c r="M29" s="367"/>
      <c r="N29" s="367"/>
      <c r="O29" s="368"/>
      <c r="P29" s="349"/>
    </row>
    <row r="30" spans="1:16" ht="5.65" customHeight="1">
      <c r="A30" s="349"/>
      <c r="B30" s="197"/>
      <c r="C30" s="190"/>
      <c r="D30" s="190"/>
      <c r="E30" s="190"/>
      <c r="F30" s="190"/>
      <c r="G30" s="190"/>
      <c r="H30" s="190"/>
      <c r="I30" s="190"/>
      <c r="J30" s="190"/>
      <c r="K30" s="190"/>
      <c r="L30" s="190"/>
      <c r="M30" s="190"/>
      <c r="N30" s="190"/>
      <c r="O30" s="196"/>
      <c r="P30" s="349"/>
    </row>
    <row r="31" spans="1:16" ht="18" customHeight="1">
      <c r="A31" s="349"/>
      <c r="B31" s="195"/>
      <c r="C31" s="190"/>
      <c r="D31" s="371" t="s">
        <v>168</v>
      </c>
      <c r="E31" s="371"/>
      <c r="F31" s="371"/>
      <c r="G31" s="371"/>
      <c r="H31" s="371"/>
      <c r="I31" s="371"/>
      <c r="J31" s="371"/>
      <c r="K31" s="371"/>
      <c r="L31" s="371"/>
      <c r="M31" s="371"/>
      <c r="N31" s="371"/>
      <c r="O31" s="372"/>
      <c r="P31" s="349"/>
    </row>
    <row r="32" spans="1:16" ht="4.9000000000000004" customHeight="1">
      <c r="A32" s="349"/>
      <c r="B32" s="195"/>
      <c r="C32" s="190"/>
      <c r="D32" s="190"/>
      <c r="E32" s="190"/>
      <c r="F32" s="190"/>
      <c r="G32" s="190"/>
      <c r="H32" s="190"/>
      <c r="I32" s="190"/>
      <c r="J32" s="190"/>
      <c r="K32" s="190"/>
      <c r="L32" s="190"/>
      <c r="M32" s="190"/>
      <c r="N32" s="190"/>
      <c r="O32" s="196"/>
      <c r="P32" s="349"/>
    </row>
    <row r="33" spans="1:16" ht="24.4" customHeight="1">
      <c r="A33" s="349"/>
      <c r="B33" s="199" t="s">
        <v>169</v>
      </c>
      <c r="C33" s="203" t="s">
        <v>178</v>
      </c>
      <c r="D33" s="190"/>
      <c r="E33" s="190"/>
      <c r="F33" s="190"/>
      <c r="G33" s="190"/>
      <c r="H33" s="190"/>
      <c r="I33" s="190"/>
      <c r="J33" s="190"/>
      <c r="K33" s="190"/>
      <c r="L33" s="190"/>
      <c r="M33" s="190"/>
      <c r="N33" s="190"/>
      <c r="O33" s="196"/>
      <c r="P33" s="349"/>
    </row>
    <row r="34" spans="1:16" ht="4.9000000000000004" customHeight="1">
      <c r="A34" s="349"/>
      <c r="B34" s="195"/>
      <c r="C34" s="190"/>
      <c r="D34" s="190"/>
      <c r="E34" s="190"/>
      <c r="F34" s="190"/>
      <c r="G34" s="190"/>
      <c r="H34" s="190"/>
      <c r="I34" s="190"/>
      <c r="J34" s="190"/>
      <c r="K34" s="190"/>
      <c r="L34" s="190"/>
      <c r="M34" s="190"/>
      <c r="N34" s="190"/>
      <c r="O34" s="196"/>
      <c r="P34" s="349"/>
    </row>
    <row r="35" spans="1:16" ht="25.9" customHeight="1">
      <c r="A35" s="349"/>
      <c r="B35" s="195"/>
      <c r="C35" s="190"/>
      <c r="D35" s="367" t="s">
        <v>171</v>
      </c>
      <c r="E35" s="367"/>
      <c r="F35" s="367"/>
      <c r="G35" s="367"/>
      <c r="H35" s="367"/>
      <c r="I35" s="367"/>
      <c r="J35" s="367"/>
      <c r="K35" s="367"/>
      <c r="L35" s="367"/>
      <c r="M35" s="367"/>
      <c r="N35" s="367"/>
      <c r="O35" s="368"/>
      <c r="P35" s="349"/>
    </row>
    <row r="36" spans="1:16" ht="21.4" customHeight="1">
      <c r="A36" s="349"/>
      <c r="B36" s="195"/>
      <c r="C36" s="190"/>
      <c r="D36" s="193" t="s">
        <v>172</v>
      </c>
      <c r="E36" s="190"/>
      <c r="F36" s="190"/>
      <c r="G36" s="190"/>
      <c r="H36" s="190"/>
      <c r="I36" s="190"/>
      <c r="J36" s="190"/>
      <c r="K36" s="190"/>
      <c r="L36" s="190"/>
      <c r="M36" s="190"/>
      <c r="N36" s="190"/>
      <c r="O36" s="196"/>
      <c r="P36" s="349"/>
    </row>
    <row r="37" spans="1:16" ht="7.9" customHeight="1">
      <c r="A37" s="349"/>
      <c r="B37" s="195"/>
      <c r="C37" s="190"/>
      <c r="D37" s="190"/>
      <c r="E37" s="190"/>
      <c r="F37" s="190"/>
      <c r="G37" s="190"/>
      <c r="H37" s="190"/>
      <c r="I37" s="190"/>
      <c r="J37" s="190"/>
      <c r="K37" s="190"/>
      <c r="L37" s="190"/>
      <c r="M37" s="190"/>
      <c r="N37" s="190"/>
      <c r="O37" s="196"/>
      <c r="P37" s="349"/>
    </row>
    <row r="38" spans="1:16" ht="21.4" customHeight="1">
      <c r="A38" s="349"/>
      <c r="B38" s="195"/>
      <c r="C38" s="373" t="s">
        <v>173</v>
      </c>
      <c r="D38" s="373"/>
      <c r="E38" s="373"/>
      <c r="F38" s="373"/>
      <c r="G38" s="373"/>
      <c r="H38" s="373"/>
      <c r="I38" s="373"/>
      <c r="J38" s="373"/>
      <c r="K38" s="373"/>
      <c r="L38" s="373"/>
      <c r="M38" s="373"/>
      <c r="N38" s="373"/>
      <c r="O38" s="196"/>
      <c r="P38" s="349"/>
    </row>
    <row r="39" spans="1:16" ht="4.1500000000000004" customHeight="1">
      <c r="A39" s="349"/>
      <c r="B39" s="195"/>
      <c r="C39" s="190"/>
      <c r="D39" s="190"/>
      <c r="E39" s="190"/>
      <c r="F39" s="190"/>
      <c r="G39" s="190"/>
      <c r="H39" s="190"/>
      <c r="I39" s="190"/>
      <c r="J39" s="190"/>
      <c r="K39" s="190"/>
      <c r="L39" s="190"/>
      <c r="M39" s="190"/>
      <c r="N39" s="190"/>
      <c r="O39" s="196"/>
      <c r="P39" s="349"/>
    </row>
    <row r="40" spans="1:16" ht="24" customHeight="1" thickBot="1">
      <c r="A40" s="349"/>
      <c r="B40" s="200"/>
      <c r="C40" s="363" t="s">
        <v>179</v>
      </c>
      <c r="D40" s="363"/>
      <c r="E40" s="363"/>
      <c r="F40" s="363"/>
      <c r="G40" s="363"/>
      <c r="H40" s="363"/>
      <c r="I40" s="363"/>
      <c r="J40" s="363"/>
      <c r="K40" s="363"/>
      <c r="L40" s="363"/>
      <c r="M40" s="363"/>
      <c r="N40" s="363"/>
      <c r="O40" s="201"/>
      <c r="P40" s="349"/>
    </row>
    <row r="41" spans="1:16" s="348" customFormat="1" ht="13.5" thickBot="1">
      <c r="A41" s="346"/>
      <c r="B41" s="347"/>
      <c r="C41" s="347"/>
      <c r="D41" s="347"/>
      <c r="E41" s="347"/>
      <c r="F41" s="347"/>
      <c r="G41" s="347"/>
      <c r="H41" s="347"/>
      <c r="I41" s="347"/>
      <c r="J41" s="347"/>
      <c r="K41" s="347"/>
      <c r="L41" s="347"/>
      <c r="M41" s="347"/>
      <c r="N41" s="347"/>
      <c r="O41" s="347"/>
      <c r="P41" s="347"/>
    </row>
    <row r="42" spans="1:16" ht="15.75" hidden="1">
      <c r="B42" s="189"/>
    </row>
    <row r="43" spans="1:16" ht="15.75" hidden="1">
      <c r="B43" s="189"/>
    </row>
    <row r="44" spans="1:16" ht="15.75" hidden="1">
      <c r="B44" s="189"/>
    </row>
    <row r="45" spans="1:16" ht="15.75" hidden="1">
      <c r="B45" s="189"/>
    </row>
    <row r="46" spans="1:16" ht="15.75" hidden="1">
      <c r="B46" s="189"/>
    </row>
    <row r="47" spans="1:16" ht="15.75" hidden="1">
      <c r="B47" s="189"/>
    </row>
    <row r="48" spans="1:16" ht="15.75" hidden="1">
      <c r="B48" s="189"/>
    </row>
    <row r="49" spans="2:2" ht="15.75" hidden="1">
      <c r="B49" s="189"/>
    </row>
    <row r="50" spans="2:2" ht="15.75" hidden="1">
      <c r="B50" s="189"/>
    </row>
    <row r="51" spans="2:2" ht="15.75" hidden="1">
      <c r="B51" s="189"/>
    </row>
    <row r="52" spans="2:2" ht="15.75" hidden="1">
      <c r="B52" s="189"/>
    </row>
    <row r="53" spans="2:2" ht="15.75" hidden="1">
      <c r="B53" s="189"/>
    </row>
    <row r="54" spans="2:2" ht="15.75" hidden="1">
      <c r="B54" s="189"/>
    </row>
    <row r="55" spans="2:2" ht="15.75" hidden="1">
      <c r="B55" s="189"/>
    </row>
    <row r="56" spans="2:2" ht="15.75" hidden="1">
      <c r="B56" s="189"/>
    </row>
    <row r="57" spans="2:2" ht="15.75" hidden="1">
      <c r="B57" s="189"/>
    </row>
    <row r="58" spans="2:2" ht="15.75" hidden="1">
      <c r="B58" s="189"/>
    </row>
    <row r="59" spans="2:2" ht="15.75" hidden="1">
      <c r="B59" s="189"/>
    </row>
    <row r="60" spans="2:2" ht="15.75" hidden="1">
      <c r="B60" s="189"/>
    </row>
    <row r="61" spans="2:2" ht="15.75" hidden="1">
      <c r="B61" s="189"/>
    </row>
    <row r="62" spans="2:2" ht="15.75" hidden="1">
      <c r="B62" s="189"/>
    </row>
    <row r="63" spans="2:2" ht="15.75" hidden="1">
      <c r="B63" s="189"/>
    </row>
    <row r="64" spans="2:2" ht="15.75" hidden="1">
      <c r="B64" s="189"/>
    </row>
    <row r="65" spans="2:2" ht="15.75" hidden="1">
      <c r="B65" s="189"/>
    </row>
    <row r="66" spans="2:2" ht="15.75" hidden="1">
      <c r="B66" s="189"/>
    </row>
    <row r="67" spans="2:2" ht="15.75" hidden="1">
      <c r="B67" s="189"/>
    </row>
  </sheetData>
  <sheetProtection algorithmName="SHA-512" hashValue="Kwnjz2l5dk+GTAJ674FtAYvwq+1/bHOh5Zbvqo1coMJGzfSjXzKC+yz14saiTVSQl75pJqVqSAllFo+7NRMFTQ==" saltValue="+SGXavBCi1tfA90jpNv51g==" spinCount="100000" sheet="1" objects="1" scenarios="1"/>
  <mergeCells count="24">
    <mergeCell ref="D31:O31"/>
    <mergeCell ref="D35:O35"/>
    <mergeCell ref="C38:N38"/>
    <mergeCell ref="D25:O25"/>
    <mergeCell ref="D17:O17"/>
    <mergeCell ref="C22:E22"/>
    <mergeCell ref="C27:F27"/>
    <mergeCell ref="D29:O29"/>
    <mergeCell ref="B2:O2"/>
    <mergeCell ref="A41:XFD41"/>
    <mergeCell ref="A2:A40"/>
    <mergeCell ref="P2:P40"/>
    <mergeCell ref="A1:P1"/>
    <mergeCell ref="C3:O3"/>
    <mergeCell ref="D4:O4"/>
    <mergeCell ref="D8:O8"/>
    <mergeCell ref="D12:O12"/>
    <mergeCell ref="D10:N10"/>
    <mergeCell ref="C40:N40"/>
    <mergeCell ref="C13:E13"/>
    <mergeCell ref="D15:O15"/>
    <mergeCell ref="D19:O19"/>
    <mergeCell ref="D21:O21"/>
    <mergeCell ref="D23:O23"/>
  </mergeCells>
  <pageMargins left="0.7" right="0.7" top="0.75" bottom="0.75" header="0.3" footer="0.3"/>
  <pageSetup scale="73" orientation="portrait" r:id="rId1"/>
  <headerFooter>
    <oddFooter>&amp;RRev: &amp;D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9"/>
  <sheetViews>
    <sheetView zoomScaleNormal="100" workbookViewId="0">
      <selection activeCell="A7" sqref="A7"/>
    </sheetView>
  </sheetViews>
  <sheetFormatPr defaultColWidth="0" defaultRowHeight="12.75" zeroHeight="1"/>
  <cols>
    <col min="1" max="1" width="11.7109375" style="61" customWidth="1"/>
    <col min="2" max="2" width="9.140625" style="61" customWidth="1"/>
    <col min="3" max="3" width="33.42578125" style="61" bestFit="1" customWidth="1"/>
    <col min="4" max="4" width="42" style="61" customWidth="1"/>
    <col min="5" max="5" width="41.42578125" style="61" customWidth="1"/>
    <col min="6" max="6" width="14" style="66" bestFit="1" customWidth="1"/>
    <col min="7" max="7" width="10.42578125" style="62" customWidth="1"/>
    <col min="8" max="8" width="10.42578125" style="61" customWidth="1"/>
    <col min="9" max="9" width="10.7109375" style="61" customWidth="1"/>
    <col min="10" max="10" width="1.7109375" customWidth="1"/>
    <col min="11" max="19" width="9.140625" customWidth="1"/>
    <col min="20" max="20" width="0" hidden="1" customWidth="1"/>
    <col min="21" max="16384" width="9.140625" hidden="1"/>
  </cols>
  <sheetData>
    <row r="1" spans="1:20" ht="26.25" customHeight="1" thickBot="1">
      <c r="A1" s="91" t="s">
        <v>68</v>
      </c>
      <c r="B1" s="92" t="s">
        <v>69</v>
      </c>
      <c r="C1" s="92" t="s">
        <v>39</v>
      </c>
      <c r="D1" s="92" t="s">
        <v>40</v>
      </c>
      <c r="E1" s="263" t="s">
        <v>183</v>
      </c>
      <c r="F1" s="205" t="s">
        <v>36</v>
      </c>
      <c r="G1" s="93" t="s">
        <v>60</v>
      </c>
      <c r="H1" s="94" t="s">
        <v>75</v>
      </c>
      <c r="I1" s="95" t="s">
        <v>76</v>
      </c>
      <c r="K1" s="211"/>
      <c r="L1" s="211"/>
      <c r="M1" s="211"/>
      <c r="N1" s="211"/>
      <c r="O1" s="211"/>
      <c r="P1" s="211"/>
      <c r="Q1" s="211"/>
      <c r="R1" s="211"/>
      <c r="S1" s="211"/>
      <c r="T1" s="211"/>
    </row>
    <row r="2" spans="1:20" ht="16.5" customHeight="1">
      <c r="A2" s="80" t="s">
        <v>74</v>
      </c>
      <c r="B2" s="88" t="s">
        <v>65</v>
      </c>
      <c r="C2" s="88" t="s">
        <v>41</v>
      </c>
      <c r="D2" s="80" t="s">
        <v>11</v>
      </c>
      <c r="E2" s="80"/>
      <c r="F2" s="81">
        <v>100000</v>
      </c>
      <c r="G2" s="89">
        <v>45777</v>
      </c>
      <c r="H2" s="90">
        <f>IF(C2="","",VLOOKUP(C2,Tables!$A$12:$B$55,2,FALSE))</f>
        <v>1</v>
      </c>
      <c r="I2" s="90">
        <f>IF(D2="","",VLOOKUP(C2,Tables!$A$12:$B$55,2,FALSE))</f>
        <v>1</v>
      </c>
      <c r="K2" s="211"/>
      <c r="L2" s="211"/>
      <c r="M2" s="211"/>
      <c r="N2" s="211"/>
      <c r="O2" s="211"/>
      <c r="P2" s="211"/>
      <c r="Q2" s="211"/>
      <c r="R2" s="211"/>
      <c r="S2" s="211"/>
      <c r="T2" s="211"/>
    </row>
    <row r="3" spans="1:20" ht="16.5" customHeight="1">
      <c r="A3" s="63" t="s">
        <v>74</v>
      </c>
      <c r="B3" s="12" t="s">
        <v>65</v>
      </c>
      <c r="C3" s="12" t="s">
        <v>6</v>
      </c>
      <c r="D3" s="63" t="s">
        <v>7</v>
      </c>
      <c r="E3" s="63"/>
      <c r="F3" s="67">
        <v>5000000</v>
      </c>
      <c r="G3" s="64">
        <v>45777</v>
      </c>
      <c r="H3" s="74">
        <f>IF(C3="","",VLOOKUP(C3,Tables!$A$12:$B$55,2,FALSE))</f>
        <v>3</v>
      </c>
      <c r="I3" s="74">
        <f>IF(D3="","",VLOOKUP(C3,Tables!$A$12:$B$55,2,FALSE))</f>
        <v>3</v>
      </c>
      <c r="K3" s="211"/>
      <c r="L3" s="211"/>
      <c r="M3" s="211"/>
      <c r="N3" s="211"/>
      <c r="O3" s="211"/>
      <c r="P3" s="211"/>
      <c r="Q3" s="211"/>
      <c r="R3" s="211"/>
      <c r="S3" s="211"/>
      <c r="T3" s="211"/>
    </row>
    <row r="4" spans="1:20" ht="16.5" customHeight="1">
      <c r="A4" s="63" t="s">
        <v>74</v>
      </c>
      <c r="B4" s="12" t="s">
        <v>65</v>
      </c>
      <c r="C4" s="12" t="s">
        <v>6</v>
      </c>
      <c r="D4" s="336" t="s">
        <v>31</v>
      </c>
      <c r="E4" s="342" t="s">
        <v>216</v>
      </c>
      <c r="F4" s="67">
        <v>50000</v>
      </c>
      <c r="G4" s="64">
        <v>45777</v>
      </c>
      <c r="H4" s="74">
        <f>IF(C4="","",VLOOKUP(C4,Tables!$A$12:$B$55,2,FALSE))</f>
        <v>3</v>
      </c>
      <c r="I4" s="74">
        <f>IF(D4="","",VLOOKUP(C4,Tables!$A$12:$B$55,2,FALSE))</f>
        <v>3</v>
      </c>
      <c r="K4" s="211"/>
      <c r="L4" s="211"/>
      <c r="M4" s="211"/>
      <c r="N4" s="211"/>
      <c r="O4" s="211"/>
      <c r="P4" s="211"/>
      <c r="Q4" s="211"/>
      <c r="R4" s="211"/>
      <c r="S4" s="211"/>
      <c r="T4" s="211"/>
    </row>
    <row r="5" spans="1:20" ht="16.5" customHeight="1">
      <c r="A5" s="338" t="s">
        <v>74</v>
      </c>
      <c r="B5" s="339" t="s">
        <v>71</v>
      </c>
      <c r="C5" s="339" t="s">
        <v>6</v>
      </c>
      <c r="D5" s="338" t="s">
        <v>7</v>
      </c>
      <c r="E5" s="338"/>
      <c r="F5" s="340">
        <v>-100000</v>
      </c>
      <c r="G5" s="341">
        <v>45777</v>
      </c>
      <c r="H5" s="74">
        <f>IF(C5="","",VLOOKUP(C5,Tables!$A$12:$B$55,2,FALSE))</f>
        <v>3</v>
      </c>
      <c r="I5" s="74">
        <f>IF(D5="","",VLOOKUP(C5,Tables!$A$12:$B$55,2,FALSE))</f>
        <v>3</v>
      </c>
      <c r="K5" s="211"/>
      <c r="L5" s="211"/>
      <c r="M5" s="211"/>
      <c r="N5" s="211"/>
      <c r="O5" s="211"/>
      <c r="P5" s="211"/>
      <c r="Q5" s="211"/>
      <c r="R5" s="211"/>
      <c r="S5" s="211"/>
      <c r="T5" s="211"/>
    </row>
    <row r="6" spans="1:20" ht="16.5" customHeight="1">
      <c r="A6" s="231"/>
      <c r="B6" s="232"/>
      <c r="C6" s="232"/>
      <c r="D6" s="231"/>
      <c r="E6" s="231"/>
      <c r="F6" s="233"/>
      <c r="G6" s="234"/>
      <c r="H6" s="74" t="str">
        <f>IF(C6="","",VLOOKUP(C6,Tables!$A$12:$B$55,2,FALSE))</f>
        <v/>
      </c>
      <c r="I6" s="74" t="str">
        <f>IF(D6="","",VLOOKUP(C6,Tables!$A$12:$B$55,2,FALSE))</f>
        <v/>
      </c>
      <c r="K6" s="211"/>
      <c r="L6" s="211"/>
      <c r="M6" s="211"/>
      <c r="N6" s="211"/>
      <c r="O6" s="211"/>
      <c r="P6" s="211"/>
      <c r="Q6" s="211"/>
      <c r="R6" s="211"/>
      <c r="S6" s="211"/>
      <c r="T6" s="211"/>
    </row>
    <row r="7" spans="1:20" ht="16.5" customHeight="1">
      <c r="A7" s="63"/>
      <c r="B7" s="12"/>
      <c r="C7" s="12"/>
      <c r="D7" s="63"/>
      <c r="E7" s="63"/>
      <c r="F7" s="67"/>
      <c r="G7" s="64"/>
      <c r="H7" s="74" t="str">
        <f>IF(C7="","",VLOOKUP(C7,Tables!$A$12:$B$55,2,FALSE))</f>
        <v/>
      </c>
      <c r="I7" s="74" t="str">
        <f>IF(D7="","",VLOOKUP(C7,Tables!$A$12:$B$55,2,FALSE))</f>
        <v/>
      </c>
      <c r="K7" s="211"/>
      <c r="L7" s="211"/>
      <c r="M7" s="211"/>
      <c r="N7" s="211"/>
      <c r="O7" s="211"/>
      <c r="P7" s="211"/>
      <c r="Q7" s="211"/>
      <c r="R7" s="211"/>
      <c r="S7" s="211"/>
      <c r="T7" s="211"/>
    </row>
    <row r="8" spans="1:20" ht="16.5" customHeight="1">
      <c r="A8" s="63"/>
      <c r="B8" s="12"/>
      <c r="C8" s="12"/>
      <c r="D8" s="63"/>
      <c r="E8" s="63"/>
      <c r="F8" s="67"/>
      <c r="G8" s="64"/>
      <c r="H8" s="74" t="str">
        <f>IF(C8="","",VLOOKUP(C8,Tables!$A$12:$B$55,2,FALSE))</f>
        <v/>
      </c>
      <c r="I8" s="74" t="str">
        <f>IF(D8="","",VLOOKUP(C8,Tables!$A$12:$B$55,2,FALSE))</f>
        <v/>
      </c>
      <c r="K8" s="211"/>
      <c r="L8" s="211"/>
      <c r="M8" s="211"/>
      <c r="N8" s="211"/>
      <c r="O8" s="211"/>
      <c r="P8" s="211"/>
      <c r="Q8" s="211"/>
      <c r="R8" s="211"/>
      <c r="S8" s="211"/>
      <c r="T8" s="211"/>
    </row>
    <row r="9" spans="1:20" ht="16.5" customHeight="1">
      <c r="A9" s="63"/>
      <c r="B9" s="12"/>
      <c r="C9" s="12"/>
      <c r="D9" s="63"/>
      <c r="E9" s="63"/>
      <c r="F9" s="67"/>
      <c r="G9" s="64"/>
      <c r="H9" s="74" t="str">
        <f>IF(C9="","",VLOOKUP(C9,Tables!$A$12:$B$55,2,FALSE))</f>
        <v/>
      </c>
      <c r="I9" s="74" t="str">
        <f>IF(D9="","",VLOOKUP(C9,Tables!$A$12:$B$55,2,FALSE))</f>
        <v/>
      </c>
      <c r="K9" s="211"/>
      <c r="L9" s="211"/>
      <c r="M9" s="211"/>
      <c r="N9" s="211"/>
      <c r="O9" s="211"/>
      <c r="P9" s="211"/>
      <c r="Q9" s="211"/>
      <c r="R9" s="211"/>
      <c r="S9" s="211"/>
      <c r="T9" s="211"/>
    </row>
    <row r="10" spans="1:20" ht="16.5" customHeight="1">
      <c r="A10" s="63"/>
      <c r="B10" s="12"/>
      <c r="C10" s="12"/>
      <c r="D10" s="63"/>
      <c r="E10" s="63"/>
      <c r="F10" s="67"/>
      <c r="G10" s="64"/>
      <c r="H10" s="74" t="str">
        <f>IF(C10="","",VLOOKUP(C10,Tables!$A$12:$B$55,2,FALSE))</f>
        <v/>
      </c>
      <c r="I10" s="74" t="str">
        <f>IF(D10="","",VLOOKUP(C10,Tables!$A$12:$B$55,2,FALSE))</f>
        <v/>
      </c>
      <c r="K10" s="211"/>
      <c r="L10" s="211"/>
      <c r="M10" s="211"/>
      <c r="N10" s="211"/>
      <c r="O10" s="211"/>
      <c r="P10" s="211"/>
      <c r="Q10" s="211"/>
      <c r="R10" s="211"/>
      <c r="S10" s="211"/>
      <c r="T10" s="211"/>
    </row>
    <row r="11" spans="1:20" ht="16.5" customHeight="1">
      <c r="A11" s="63"/>
      <c r="B11" s="12"/>
      <c r="C11" s="12"/>
      <c r="D11" s="63"/>
      <c r="E11" s="63"/>
      <c r="F11" s="67"/>
      <c r="G11" s="64"/>
      <c r="H11" s="74" t="str">
        <f>IF(C11="","",VLOOKUP(C11,Tables!$A$12:$B$55,2,FALSE))</f>
        <v/>
      </c>
      <c r="I11" s="74" t="str">
        <f>IF(D11="","",VLOOKUP(C11,Tables!$A$12:$B$55,2,FALSE))</f>
        <v/>
      </c>
      <c r="K11" s="211"/>
      <c r="L11" s="211"/>
      <c r="M11" s="211"/>
      <c r="N11" s="211"/>
      <c r="O11" s="211"/>
      <c r="P11" s="211"/>
      <c r="Q11" s="211"/>
      <c r="R11" s="211"/>
      <c r="S11" s="211"/>
      <c r="T11" s="211"/>
    </row>
    <row r="12" spans="1:20" ht="16.5" customHeight="1">
      <c r="A12" s="63"/>
      <c r="B12" s="12"/>
      <c r="C12" s="12"/>
      <c r="D12" s="63"/>
      <c r="E12" s="63"/>
      <c r="F12" s="67"/>
      <c r="G12" s="64"/>
      <c r="H12" s="74" t="str">
        <f>IF(C12="","",VLOOKUP(C12,Tables!$A$12:$B$55,2,FALSE))</f>
        <v/>
      </c>
      <c r="I12" s="74" t="str">
        <f>IF(D12="","",VLOOKUP(C12,Tables!$A$12:$B$55,2,FALSE))</f>
        <v/>
      </c>
      <c r="K12" s="211"/>
      <c r="L12" s="211"/>
      <c r="M12" s="211"/>
      <c r="N12" s="211"/>
      <c r="O12" s="211"/>
      <c r="P12" s="211"/>
      <c r="Q12" s="211"/>
      <c r="R12" s="211"/>
      <c r="S12" s="211"/>
      <c r="T12" s="211"/>
    </row>
    <row r="13" spans="1:20" ht="16.5" customHeight="1">
      <c r="A13" s="63"/>
      <c r="B13" s="12"/>
      <c r="C13" s="12"/>
      <c r="D13" s="63"/>
      <c r="E13" s="63"/>
      <c r="F13" s="67"/>
      <c r="G13" s="64"/>
      <c r="H13" s="74" t="str">
        <f>IF(C13="","",VLOOKUP(C13,Tables!$A$12:$B$55,2,FALSE))</f>
        <v/>
      </c>
      <c r="I13" s="74" t="str">
        <f>IF(D13="","",VLOOKUP(C13,Tables!$A$12:$B$55,2,FALSE))</f>
        <v/>
      </c>
      <c r="K13" s="211"/>
      <c r="L13" s="211"/>
      <c r="M13" s="211"/>
      <c r="N13" s="211"/>
      <c r="O13" s="211"/>
      <c r="P13" s="211"/>
      <c r="Q13" s="211"/>
      <c r="R13" s="211"/>
      <c r="S13" s="211"/>
      <c r="T13" s="211"/>
    </row>
    <row r="14" spans="1:20" ht="16.5" customHeight="1">
      <c r="A14" s="63"/>
      <c r="B14" s="12"/>
      <c r="C14" s="12"/>
      <c r="D14" s="63"/>
      <c r="E14" s="63"/>
      <c r="F14" s="67"/>
      <c r="G14" s="64"/>
      <c r="H14" s="74" t="str">
        <f>IF(C14="","",VLOOKUP(C14,Tables!$A$12:$B$55,2,FALSE))</f>
        <v/>
      </c>
      <c r="I14" s="74" t="str">
        <f>IF(D14="","",VLOOKUP(C14,Tables!$A$12:$B$55,2,FALSE))</f>
        <v/>
      </c>
      <c r="K14" s="211"/>
      <c r="L14" s="211"/>
      <c r="M14" s="211"/>
      <c r="N14" s="211"/>
      <c r="O14" s="211"/>
      <c r="P14" s="211"/>
      <c r="Q14" s="211"/>
      <c r="R14" s="211"/>
      <c r="S14" s="211"/>
      <c r="T14" s="211"/>
    </row>
    <row r="15" spans="1:20" ht="16.5" customHeight="1">
      <c r="A15" s="63"/>
      <c r="B15" s="12"/>
      <c r="C15" s="12"/>
      <c r="D15" s="63"/>
      <c r="E15" s="63"/>
      <c r="F15" s="67"/>
      <c r="G15" s="64"/>
      <c r="H15" s="74" t="str">
        <f>IF(C15="","",VLOOKUP(C15,Tables!$A$12:$B$55,2,FALSE))</f>
        <v/>
      </c>
      <c r="I15" s="74" t="str">
        <f>IF(D15="","",VLOOKUP(C15,Tables!$A$12:$B$55,2,FALSE))</f>
        <v/>
      </c>
      <c r="K15" s="211"/>
      <c r="L15" s="211"/>
      <c r="M15" s="211"/>
      <c r="N15" s="211"/>
      <c r="O15" s="211"/>
      <c r="P15" s="211"/>
      <c r="Q15" s="211"/>
      <c r="R15" s="211"/>
      <c r="S15" s="211"/>
      <c r="T15" s="211"/>
    </row>
    <row r="16" spans="1:20" ht="16.5" customHeight="1">
      <c r="A16" s="63"/>
      <c r="B16" s="12"/>
      <c r="C16" s="12"/>
      <c r="D16" s="63"/>
      <c r="E16" s="63"/>
      <c r="F16" s="67"/>
      <c r="G16" s="64"/>
      <c r="H16" s="74" t="str">
        <f>IF(C16="","",VLOOKUP(C16,Tables!$A$12:$B$55,2,FALSE))</f>
        <v/>
      </c>
      <c r="I16" s="74" t="str">
        <f>IF(D16="","",VLOOKUP(C16,Tables!$A$12:$B$55,2,FALSE))</f>
        <v/>
      </c>
      <c r="K16" s="211"/>
      <c r="L16" s="211"/>
      <c r="M16" s="211"/>
      <c r="N16" s="211"/>
      <c r="O16" s="211"/>
      <c r="P16" s="211"/>
      <c r="Q16" s="211"/>
      <c r="R16" s="211"/>
      <c r="S16" s="211"/>
      <c r="T16" s="211"/>
    </row>
    <row r="17" spans="1:20" ht="16.5" customHeight="1">
      <c r="A17" s="63"/>
      <c r="B17" s="12"/>
      <c r="C17" s="12"/>
      <c r="D17" s="63"/>
      <c r="E17" s="63"/>
      <c r="F17" s="67"/>
      <c r="G17" s="64"/>
      <c r="H17" s="74" t="str">
        <f>IF(C17="","",VLOOKUP(C17,Tables!$A$12:$B$55,2,FALSE))</f>
        <v/>
      </c>
      <c r="I17" s="74" t="str">
        <f>IF(D17="","",VLOOKUP(C17,Tables!$A$12:$B$55,2,FALSE))</f>
        <v/>
      </c>
      <c r="K17" s="211"/>
      <c r="L17" s="211"/>
      <c r="M17" s="211"/>
      <c r="N17" s="211"/>
      <c r="O17" s="211"/>
      <c r="P17" s="211"/>
      <c r="Q17" s="211"/>
      <c r="R17" s="211"/>
      <c r="S17" s="211"/>
      <c r="T17" s="211"/>
    </row>
    <row r="18" spans="1:20" ht="16.5" customHeight="1">
      <c r="A18" s="63"/>
      <c r="B18" s="12"/>
      <c r="C18" s="12"/>
      <c r="D18" s="63"/>
      <c r="E18" s="63"/>
      <c r="F18" s="67"/>
      <c r="G18" s="64"/>
      <c r="H18" s="74" t="str">
        <f>IF(C18="","",VLOOKUP(C18,Tables!$A$12:$B$55,2,FALSE))</f>
        <v/>
      </c>
      <c r="I18" s="74" t="str">
        <f>IF(D18="","",VLOOKUP(C18,Tables!$A$12:$B$55,2,FALSE))</f>
        <v/>
      </c>
      <c r="K18" s="211"/>
      <c r="L18" s="211"/>
      <c r="M18" s="211"/>
      <c r="N18" s="211"/>
      <c r="O18" s="211"/>
      <c r="P18" s="211"/>
      <c r="Q18" s="211"/>
      <c r="R18" s="211"/>
      <c r="S18" s="211"/>
      <c r="T18" s="211"/>
    </row>
    <row r="19" spans="1:20" ht="16.5" customHeight="1">
      <c r="A19" s="63"/>
      <c r="B19" s="12"/>
      <c r="C19" s="12"/>
      <c r="D19" s="63"/>
      <c r="E19" s="63"/>
      <c r="F19" s="67"/>
      <c r="G19" s="64"/>
      <c r="H19" s="74" t="str">
        <f>IF(C19="","",VLOOKUP(C19,Tables!$A$12:$B$55,2,FALSE))</f>
        <v/>
      </c>
      <c r="I19" s="74" t="str">
        <f>IF(D19="","",VLOOKUP(C19,Tables!$A$12:$B$55,2,FALSE))</f>
        <v/>
      </c>
      <c r="K19" s="211"/>
      <c r="L19" s="211"/>
      <c r="M19" s="211"/>
      <c r="N19" s="211"/>
      <c r="O19" s="211"/>
      <c r="P19" s="211"/>
      <c r="Q19" s="211"/>
      <c r="R19" s="211"/>
      <c r="S19" s="211"/>
      <c r="T19" s="211"/>
    </row>
    <row r="20" spans="1:20" ht="16.5" customHeight="1">
      <c r="A20" s="63"/>
      <c r="B20" s="12"/>
      <c r="C20" s="12"/>
      <c r="D20" s="63"/>
      <c r="E20" s="63"/>
      <c r="F20" s="67"/>
      <c r="G20" s="64"/>
      <c r="H20" s="74" t="str">
        <f>IF(C20="","",VLOOKUP(C20,Tables!$A$12:$B$55,2,FALSE))</f>
        <v/>
      </c>
      <c r="I20" s="74" t="str">
        <f>IF(D20="","",VLOOKUP(C20,Tables!$A$12:$B$55,2,FALSE))</f>
        <v/>
      </c>
      <c r="K20" s="211"/>
      <c r="L20" s="211"/>
      <c r="M20" s="211"/>
      <c r="N20" s="211"/>
      <c r="O20" s="211"/>
      <c r="P20" s="211"/>
      <c r="Q20" s="211"/>
      <c r="R20" s="211"/>
      <c r="S20" s="211"/>
      <c r="T20" s="211"/>
    </row>
    <row r="21" spans="1:20" ht="16.5" customHeight="1">
      <c r="A21" s="63"/>
      <c r="B21" s="12"/>
      <c r="C21" s="12"/>
      <c r="D21" s="63"/>
      <c r="E21" s="63"/>
      <c r="F21" s="67"/>
      <c r="G21" s="64"/>
      <c r="H21" s="74" t="str">
        <f>IF(C21="","",VLOOKUP(C21,Tables!$A$12:$B$55,2,FALSE))</f>
        <v/>
      </c>
      <c r="I21" s="74" t="str">
        <f>IF(D21="","",VLOOKUP(C21,Tables!$A$12:$B$55,2,FALSE))</f>
        <v/>
      </c>
      <c r="K21" s="211"/>
      <c r="L21" s="211"/>
      <c r="M21" s="211"/>
      <c r="N21" s="211"/>
      <c r="O21" s="211"/>
      <c r="P21" s="211"/>
      <c r="Q21" s="211"/>
      <c r="R21" s="211"/>
      <c r="S21" s="211"/>
      <c r="T21" s="211"/>
    </row>
    <row r="22" spans="1:20" ht="16.5" customHeight="1">
      <c r="A22" s="63"/>
      <c r="B22" s="12"/>
      <c r="C22" s="12"/>
      <c r="D22" s="63"/>
      <c r="E22" s="63"/>
      <c r="F22" s="67"/>
      <c r="G22" s="64"/>
      <c r="H22" s="74" t="str">
        <f>IF(C22="","",VLOOKUP(C22,Tables!$A$12:$B$55,2,FALSE))</f>
        <v/>
      </c>
      <c r="I22" s="74" t="str">
        <f>IF(D22="","",VLOOKUP(C22,Tables!$A$12:$B$55,2,FALSE))</f>
        <v/>
      </c>
      <c r="K22" s="211"/>
      <c r="L22" s="211"/>
      <c r="M22" s="211"/>
      <c r="N22" s="211"/>
      <c r="O22" s="211"/>
      <c r="P22" s="211"/>
      <c r="Q22" s="211"/>
      <c r="R22" s="211"/>
      <c r="S22" s="211"/>
      <c r="T22" s="211"/>
    </row>
    <row r="23" spans="1:20" ht="16.5" customHeight="1">
      <c r="A23" s="63"/>
      <c r="B23" s="12"/>
      <c r="C23" s="12"/>
      <c r="D23" s="63"/>
      <c r="E23" s="63"/>
      <c r="F23" s="67"/>
      <c r="G23" s="64"/>
      <c r="H23" s="74" t="str">
        <f>IF(C23="","",VLOOKUP(C23,Tables!$A$12:$B$55,2,FALSE))</f>
        <v/>
      </c>
      <c r="I23" s="74" t="str">
        <f>IF(D23="","",VLOOKUP(C23,Tables!$A$12:$B$55,2,FALSE))</f>
        <v/>
      </c>
      <c r="K23" s="211"/>
      <c r="L23" s="211"/>
      <c r="M23" s="211"/>
      <c r="N23" s="211"/>
      <c r="O23" s="211"/>
      <c r="P23" s="211"/>
      <c r="Q23" s="211"/>
      <c r="R23" s="211"/>
      <c r="S23" s="211"/>
      <c r="T23" s="211"/>
    </row>
    <row r="24" spans="1:20" ht="16.5" customHeight="1">
      <c r="A24" s="63"/>
      <c r="B24" s="12"/>
      <c r="C24" s="12"/>
      <c r="D24" s="63"/>
      <c r="E24" s="63"/>
      <c r="F24" s="67"/>
      <c r="G24" s="64"/>
      <c r="H24" s="74" t="str">
        <f>IF(C24="","",VLOOKUP(C24,Tables!$A$12:$B$55,2,FALSE))</f>
        <v/>
      </c>
      <c r="I24" s="74" t="str">
        <f>IF(D24="","",VLOOKUP(C24,Tables!$A$12:$B$55,2,FALSE))</f>
        <v/>
      </c>
      <c r="K24" s="211"/>
      <c r="L24" s="211"/>
      <c r="M24" s="211"/>
      <c r="N24" s="211"/>
      <c r="O24" s="211"/>
      <c r="P24" s="211"/>
      <c r="Q24" s="211"/>
      <c r="R24" s="211"/>
      <c r="S24" s="211"/>
      <c r="T24" s="211"/>
    </row>
    <row r="25" spans="1:20" ht="16.5" customHeight="1">
      <c r="A25" s="63"/>
      <c r="B25" s="12"/>
      <c r="C25" s="12"/>
      <c r="D25" s="63"/>
      <c r="E25" s="63"/>
      <c r="F25" s="67"/>
      <c r="G25" s="64"/>
      <c r="H25" s="74" t="str">
        <f>IF(C25="","",VLOOKUP(C25,Tables!$A$12:$B$55,2,FALSE))</f>
        <v/>
      </c>
      <c r="I25" s="74" t="str">
        <f>IF(D25="","",VLOOKUP(C25,Tables!$A$12:$B$55,2,FALSE))</f>
        <v/>
      </c>
      <c r="K25" s="211"/>
      <c r="L25" s="211"/>
      <c r="M25" s="211"/>
      <c r="N25" s="211"/>
      <c r="O25" s="211"/>
      <c r="P25" s="211"/>
      <c r="Q25" s="211"/>
      <c r="R25" s="211"/>
      <c r="S25" s="211"/>
      <c r="T25" s="211"/>
    </row>
    <row r="26" spans="1:20" ht="16.5" customHeight="1">
      <c r="A26" s="63"/>
      <c r="B26" s="12"/>
      <c r="C26" s="12"/>
      <c r="D26" s="63"/>
      <c r="E26" s="63"/>
      <c r="F26" s="67"/>
      <c r="G26" s="64"/>
      <c r="H26" s="74" t="str">
        <f>IF(C26="","",VLOOKUP(C26,Tables!$A$12:$B$55,2,FALSE))</f>
        <v/>
      </c>
      <c r="I26" s="74" t="str">
        <f>IF(D26="","",VLOOKUP(C26,Tables!$A$12:$B$55,2,FALSE))</f>
        <v/>
      </c>
      <c r="K26" s="211"/>
      <c r="L26" s="211"/>
      <c r="M26" s="211"/>
      <c r="N26" s="211"/>
      <c r="O26" s="211"/>
      <c r="P26" s="211"/>
      <c r="Q26" s="211"/>
      <c r="R26" s="211"/>
      <c r="S26" s="211"/>
      <c r="T26" s="211"/>
    </row>
    <row r="27" spans="1:20" ht="16.5" customHeight="1">
      <c r="A27" s="63"/>
      <c r="B27" s="12"/>
      <c r="C27" s="12"/>
      <c r="D27" s="63"/>
      <c r="E27" s="63"/>
      <c r="F27" s="67"/>
      <c r="G27" s="64"/>
      <c r="H27" s="74" t="str">
        <f>IF(C27="","",VLOOKUP(C27,Tables!$A$12:$B$55,2,FALSE))</f>
        <v/>
      </c>
      <c r="I27" s="74" t="str">
        <f>IF(D27="","",VLOOKUP(C27,Tables!$A$12:$B$55,2,FALSE))</f>
        <v/>
      </c>
      <c r="K27" s="211"/>
      <c r="L27" s="211"/>
      <c r="M27" s="211"/>
      <c r="N27" s="211"/>
      <c r="O27" s="211"/>
      <c r="P27" s="211"/>
      <c r="Q27" s="211"/>
      <c r="R27" s="211"/>
      <c r="S27" s="211"/>
      <c r="T27" s="211"/>
    </row>
    <row r="28" spans="1:20" ht="16.5" customHeight="1">
      <c r="A28" s="63"/>
      <c r="B28" s="12"/>
      <c r="C28" s="12"/>
      <c r="D28" s="63"/>
      <c r="E28" s="63"/>
      <c r="F28" s="67"/>
      <c r="G28" s="64"/>
      <c r="H28" s="74" t="str">
        <f>IF(C28="","",VLOOKUP(C28,Tables!$A$12:$B$55,2,FALSE))</f>
        <v/>
      </c>
      <c r="I28" s="74" t="str">
        <f>IF(D28="","",VLOOKUP(C28,Tables!$A$12:$B$55,2,FALSE))</f>
        <v/>
      </c>
      <c r="K28" s="211"/>
      <c r="L28" s="211"/>
      <c r="M28" s="211"/>
      <c r="N28" s="211"/>
      <c r="O28" s="211"/>
      <c r="P28" s="211"/>
      <c r="Q28" s="211"/>
      <c r="R28" s="211"/>
      <c r="S28" s="211"/>
      <c r="T28" s="211"/>
    </row>
    <row r="29" spans="1:20" ht="16.5" customHeight="1">
      <c r="A29" s="63"/>
      <c r="B29" s="12"/>
      <c r="C29" s="12"/>
      <c r="D29" s="63"/>
      <c r="E29" s="63"/>
      <c r="F29" s="67"/>
      <c r="G29" s="64"/>
      <c r="H29" s="74" t="str">
        <f>IF(C29="","",VLOOKUP(C29,Tables!$A$12:$B$55,2,FALSE))</f>
        <v/>
      </c>
      <c r="I29" s="74" t="str">
        <f>IF(D29="","",VLOOKUP(C29,Tables!$A$12:$B$55,2,FALSE))</f>
        <v/>
      </c>
      <c r="K29" s="211"/>
      <c r="L29" s="211"/>
      <c r="M29" s="211"/>
      <c r="N29" s="211"/>
      <c r="O29" s="211"/>
      <c r="P29" s="211"/>
      <c r="Q29" s="211"/>
      <c r="R29" s="211"/>
      <c r="S29" s="211"/>
      <c r="T29" s="211"/>
    </row>
    <row r="30" spans="1:20" ht="16.5" customHeight="1">
      <c r="A30" s="63"/>
      <c r="B30" s="12"/>
      <c r="C30" s="12"/>
      <c r="D30" s="63"/>
      <c r="E30" s="63"/>
      <c r="F30" s="67"/>
      <c r="G30" s="64"/>
      <c r="H30" s="74" t="str">
        <f>IF(C30="","",VLOOKUP(C30,Tables!$A$12:$B$55,2,FALSE))</f>
        <v/>
      </c>
      <c r="I30" s="74" t="str">
        <f>IF(D30="","",VLOOKUP(C30,Tables!$A$12:$B$55,2,FALSE))</f>
        <v/>
      </c>
      <c r="K30" s="211"/>
      <c r="L30" s="211"/>
      <c r="M30" s="211"/>
      <c r="N30" s="211"/>
      <c r="O30" s="211"/>
      <c r="P30" s="211"/>
      <c r="Q30" s="211"/>
      <c r="R30" s="211"/>
      <c r="S30" s="211"/>
      <c r="T30" s="211"/>
    </row>
    <row r="31" spans="1:20" ht="16.5" customHeight="1">
      <c r="A31" s="63"/>
      <c r="B31" s="12"/>
      <c r="C31" s="12"/>
      <c r="D31" s="63"/>
      <c r="E31" s="63"/>
      <c r="F31" s="67"/>
      <c r="G31" s="64"/>
      <c r="H31" s="74" t="str">
        <f>IF(C31="","",VLOOKUP(C31,Tables!$A$12:$B$55,2,FALSE))</f>
        <v/>
      </c>
      <c r="I31" s="74" t="str">
        <f>IF(D31="","",VLOOKUP(C31,Tables!$A$12:$B$55,2,FALSE))</f>
        <v/>
      </c>
      <c r="K31" s="211"/>
      <c r="L31" s="211"/>
      <c r="M31" s="211"/>
      <c r="N31" s="211"/>
      <c r="O31" s="211"/>
      <c r="P31" s="211"/>
      <c r="Q31" s="211"/>
      <c r="R31" s="211"/>
      <c r="S31" s="211"/>
      <c r="T31" s="211"/>
    </row>
    <row r="32" spans="1:20" ht="16.5" customHeight="1">
      <c r="A32" s="63"/>
      <c r="B32" s="12"/>
      <c r="C32" s="12"/>
      <c r="D32" s="63"/>
      <c r="E32" s="63"/>
      <c r="F32" s="67"/>
      <c r="G32" s="64"/>
      <c r="H32" s="74" t="str">
        <f>IF(C32="","",VLOOKUP(C32,Tables!$A$12:$B$55,2,FALSE))</f>
        <v/>
      </c>
      <c r="I32" s="74" t="str">
        <f>IF(D32="","",VLOOKUP(C32,Tables!$A$12:$B$55,2,FALSE))</f>
        <v/>
      </c>
      <c r="K32" s="211"/>
      <c r="L32" s="211"/>
      <c r="M32" s="211"/>
      <c r="N32" s="211"/>
      <c r="O32" s="211"/>
      <c r="P32" s="211"/>
      <c r="Q32" s="211"/>
      <c r="R32" s="211"/>
      <c r="S32" s="211"/>
      <c r="T32" s="211"/>
    </row>
    <row r="33" spans="1:20" ht="16.5" customHeight="1">
      <c r="A33" s="63"/>
      <c r="B33" s="12"/>
      <c r="C33" s="12"/>
      <c r="D33" s="63"/>
      <c r="E33" s="63"/>
      <c r="F33" s="67"/>
      <c r="G33" s="64"/>
      <c r="H33" s="74" t="str">
        <f>IF(C33="","",VLOOKUP(C33,Tables!$A$12:$B$55,2,FALSE))</f>
        <v/>
      </c>
      <c r="I33" s="74" t="str">
        <f>IF(D33="","",VLOOKUP(C33,Tables!$A$12:$B$55,2,FALSE))</f>
        <v/>
      </c>
      <c r="K33" s="211"/>
      <c r="L33" s="211"/>
      <c r="M33" s="211"/>
      <c r="N33" s="211"/>
      <c r="O33" s="211"/>
      <c r="P33" s="211"/>
      <c r="Q33" s="211"/>
      <c r="R33" s="211"/>
      <c r="S33" s="211"/>
      <c r="T33" s="211"/>
    </row>
    <row r="34" spans="1:20" ht="16.5" customHeight="1">
      <c r="A34" s="63"/>
      <c r="B34" s="12"/>
      <c r="C34" s="12"/>
      <c r="D34" s="63"/>
      <c r="E34" s="63"/>
      <c r="F34" s="67"/>
      <c r="G34" s="64"/>
      <c r="H34" s="74" t="str">
        <f>IF(C34="","",VLOOKUP(C34,Tables!$A$12:$B$55,2,FALSE))</f>
        <v/>
      </c>
      <c r="I34" s="74" t="str">
        <f>IF(D34="","",VLOOKUP(C34,Tables!$A$12:$B$55,2,FALSE))</f>
        <v/>
      </c>
      <c r="K34" s="211"/>
      <c r="L34" s="211"/>
      <c r="M34" s="211"/>
      <c r="N34" s="211"/>
      <c r="O34" s="211"/>
      <c r="P34" s="211"/>
      <c r="Q34" s="211"/>
      <c r="R34" s="211"/>
      <c r="S34" s="211"/>
      <c r="T34" s="211"/>
    </row>
    <row r="35" spans="1:20" ht="16.5" customHeight="1">
      <c r="A35" s="63"/>
      <c r="B35" s="12"/>
      <c r="C35" s="12"/>
      <c r="D35" s="63"/>
      <c r="E35" s="63"/>
      <c r="F35" s="67"/>
      <c r="G35" s="64"/>
      <c r="H35" s="74" t="str">
        <f>IF(C35="","",VLOOKUP(C35,Tables!$A$12:$B$55,2,FALSE))</f>
        <v/>
      </c>
      <c r="I35" s="74" t="str">
        <f>IF(D35="","",VLOOKUP(C35,Tables!$A$12:$B$55,2,FALSE))</f>
        <v/>
      </c>
      <c r="K35" s="211"/>
      <c r="L35" s="211"/>
      <c r="M35" s="211"/>
      <c r="N35" s="211"/>
      <c r="O35" s="211"/>
      <c r="P35" s="211"/>
      <c r="Q35" s="211"/>
      <c r="R35" s="211"/>
      <c r="S35" s="211"/>
      <c r="T35" s="211"/>
    </row>
    <row r="36" spans="1:20" ht="16.5" customHeight="1">
      <c r="A36" s="63"/>
      <c r="B36" s="12"/>
      <c r="C36" s="12"/>
      <c r="D36" s="63"/>
      <c r="E36" s="63"/>
      <c r="F36" s="67"/>
      <c r="G36" s="64"/>
      <c r="H36" s="74" t="str">
        <f>IF(C36="","",VLOOKUP(C36,Tables!$A$12:$B$55,2,FALSE))</f>
        <v/>
      </c>
      <c r="I36" s="74" t="str">
        <f>IF(D36="","",VLOOKUP(C36,Tables!$A$12:$B$55,2,FALSE))</f>
        <v/>
      </c>
      <c r="K36" s="211"/>
      <c r="L36" s="211"/>
      <c r="M36" s="211"/>
      <c r="N36" s="211"/>
      <c r="O36" s="211"/>
      <c r="P36" s="211"/>
      <c r="Q36" s="211"/>
      <c r="R36" s="211"/>
      <c r="S36" s="211"/>
      <c r="T36" s="211"/>
    </row>
    <row r="37" spans="1:20" ht="16.5" customHeight="1">
      <c r="A37" s="63"/>
      <c r="B37" s="12"/>
      <c r="C37" s="12"/>
      <c r="D37" s="63"/>
      <c r="E37" s="63"/>
      <c r="F37" s="67"/>
      <c r="G37" s="64"/>
      <c r="H37" s="74" t="str">
        <f>IF(C37="","",VLOOKUP(C37,Tables!$A$12:$B$55,2,FALSE))</f>
        <v/>
      </c>
      <c r="I37" s="74" t="str">
        <f>IF(D37="","",VLOOKUP(C37,Tables!$A$12:$B$55,2,FALSE))</f>
        <v/>
      </c>
      <c r="K37" s="211"/>
      <c r="L37" s="211"/>
      <c r="M37" s="211"/>
      <c r="N37" s="211"/>
      <c r="O37" s="211"/>
      <c r="P37" s="211"/>
      <c r="Q37" s="211"/>
      <c r="R37" s="211"/>
      <c r="S37" s="211"/>
      <c r="T37" s="211"/>
    </row>
    <row r="38" spans="1:20" ht="16.5" customHeight="1">
      <c r="A38" s="63"/>
      <c r="B38" s="12"/>
      <c r="C38" s="12"/>
      <c r="D38" s="63"/>
      <c r="E38" s="63"/>
      <c r="F38" s="67"/>
      <c r="G38" s="64"/>
      <c r="H38" s="74" t="str">
        <f>IF(C38="","",VLOOKUP(C38,Tables!$A$12:$B$55,2,FALSE))</f>
        <v/>
      </c>
      <c r="I38" s="74" t="str">
        <f>IF(D38="","",VLOOKUP(C38,Tables!$A$12:$B$55,2,FALSE))</f>
        <v/>
      </c>
      <c r="K38" s="211"/>
      <c r="L38" s="211"/>
      <c r="M38" s="211"/>
      <c r="N38" s="211"/>
      <c r="O38" s="211"/>
      <c r="P38" s="211"/>
      <c r="Q38" s="211"/>
      <c r="R38" s="211"/>
      <c r="S38" s="211"/>
      <c r="T38" s="211"/>
    </row>
    <row r="39" spans="1:20" ht="16.5" customHeight="1">
      <c r="A39" s="63"/>
      <c r="B39" s="12"/>
      <c r="C39" s="12"/>
      <c r="D39" s="63"/>
      <c r="E39" s="63"/>
      <c r="F39" s="67"/>
      <c r="G39" s="64"/>
      <c r="H39" s="74" t="str">
        <f>IF(C39="","",VLOOKUP(C39,Tables!$A$12:$B$55,2,FALSE))</f>
        <v/>
      </c>
      <c r="I39" s="74" t="str">
        <f>IF(D39="","",VLOOKUP(C39,Tables!$A$12:$B$55,2,FALSE))</f>
        <v/>
      </c>
      <c r="K39" s="211"/>
      <c r="L39" s="211"/>
      <c r="M39" s="211"/>
      <c r="N39" s="211"/>
      <c r="O39" s="211"/>
      <c r="P39" s="211"/>
      <c r="Q39" s="211"/>
      <c r="R39" s="211"/>
      <c r="S39" s="211"/>
      <c r="T39" s="211"/>
    </row>
    <row r="40" spans="1:20" ht="16.5" customHeight="1">
      <c r="A40" s="63"/>
      <c r="B40" s="12"/>
      <c r="C40" s="12"/>
      <c r="D40" s="63"/>
      <c r="E40" s="63"/>
      <c r="F40" s="67"/>
      <c r="G40" s="64"/>
      <c r="H40" s="74" t="str">
        <f>IF(C40="","",VLOOKUP(C40,Tables!$A$12:$B$55,2,FALSE))</f>
        <v/>
      </c>
      <c r="I40" s="74" t="str">
        <f>IF(D40="","",VLOOKUP(C40,Tables!$A$12:$B$55,2,FALSE))</f>
        <v/>
      </c>
      <c r="K40" s="211"/>
      <c r="L40" s="211"/>
      <c r="M40" s="211"/>
      <c r="N40" s="211"/>
      <c r="O40" s="211"/>
      <c r="P40" s="211"/>
      <c r="Q40" s="211"/>
      <c r="R40" s="211"/>
      <c r="S40" s="211"/>
      <c r="T40" s="211"/>
    </row>
    <row r="41" spans="1:20" ht="16.5" customHeight="1">
      <c r="A41" s="63"/>
      <c r="B41" s="12"/>
      <c r="C41" s="12"/>
      <c r="D41" s="63"/>
      <c r="E41" s="63"/>
      <c r="F41" s="67"/>
      <c r="G41" s="64"/>
      <c r="H41" s="74" t="str">
        <f>IF(C41="","",VLOOKUP(C41,Tables!$A$12:$B$55,2,FALSE))</f>
        <v/>
      </c>
      <c r="I41" s="74" t="str">
        <f>IF(D41="","",VLOOKUP(C41,Tables!$A$12:$B$55,2,FALSE))</f>
        <v/>
      </c>
      <c r="K41" s="211"/>
      <c r="L41" s="211"/>
      <c r="M41" s="211"/>
      <c r="N41" s="211"/>
      <c r="O41" s="211"/>
      <c r="P41" s="211"/>
      <c r="Q41" s="211"/>
      <c r="R41" s="211"/>
      <c r="S41" s="211"/>
      <c r="T41" s="211"/>
    </row>
    <row r="42" spans="1:20" ht="16.5" customHeight="1">
      <c r="A42" s="63"/>
      <c r="B42" s="12"/>
      <c r="C42" s="12"/>
      <c r="D42" s="63"/>
      <c r="E42" s="63"/>
      <c r="F42" s="67"/>
      <c r="G42" s="64"/>
      <c r="H42" s="74" t="str">
        <f>IF(C42="","",VLOOKUP(C42,Tables!$A$12:$B$55,2,FALSE))</f>
        <v/>
      </c>
      <c r="I42" s="74" t="str">
        <f>IF(D42="","",VLOOKUP(C42,Tables!$A$12:$B$55,2,FALSE))</f>
        <v/>
      </c>
      <c r="K42" s="211"/>
      <c r="L42" s="211"/>
      <c r="M42" s="211"/>
      <c r="N42" s="211"/>
      <c r="O42" s="211"/>
      <c r="P42" s="211"/>
      <c r="Q42" s="211"/>
      <c r="R42" s="211"/>
      <c r="S42" s="211"/>
      <c r="T42" s="211"/>
    </row>
    <row r="43" spans="1:20" ht="16.5" customHeight="1">
      <c r="A43" s="63"/>
      <c r="B43" s="12"/>
      <c r="C43" s="12"/>
      <c r="D43" s="63"/>
      <c r="E43" s="63"/>
      <c r="F43" s="67"/>
      <c r="G43" s="64"/>
      <c r="H43" s="74" t="str">
        <f>IF(C43="","",VLOOKUP(C43,Tables!$A$12:$B$55,2,FALSE))</f>
        <v/>
      </c>
      <c r="I43" s="74" t="str">
        <f>IF(D43="","",VLOOKUP(C43,Tables!$A$12:$B$55,2,FALSE))</f>
        <v/>
      </c>
      <c r="K43" s="211"/>
      <c r="L43" s="211"/>
      <c r="M43" s="211"/>
      <c r="N43" s="211"/>
      <c r="O43" s="211"/>
      <c r="P43" s="211"/>
      <c r="Q43" s="211"/>
      <c r="R43" s="211"/>
      <c r="S43" s="211"/>
      <c r="T43" s="211"/>
    </row>
    <row r="44" spans="1:20" ht="16.5" customHeight="1">
      <c r="A44" s="63"/>
      <c r="B44" s="12"/>
      <c r="C44" s="12"/>
      <c r="D44" s="63"/>
      <c r="E44" s="63"/>
      <c r="F44" s="67"/>
      <c r="G44" s="64"/>
      <c r="H44" s="74" t="str">
        <f>IF(C44="","",VLOOKUP(C44,Tables!$A$12:$B$55,2,FALSE))</f>
        <v/>
      </c>
      <c r="I44" s="74" t="str">
        <f>IF(D44="","",VLOOKUP(C44,Tables!$A$12:$B$55,2,FALSE))</f>
        <v/>
      </c>
      <c r="K44" s="211"/>
      <c r="L44" s="211"/>
      <c r="M44" s="211"/>
      <c r="N44" s="211"/>
      <c r="O44" s="211"/>
      <c r="P44" s="211"/>
      <c r="Q44" s="211"/>
      <c r="R44" s="211"/>
      <c r="S44" s="211"/>
      <c r="T44" s="211"/>
    </row>
    <row r="45" spans="1:20" ht="16.5" customHeight="1">
      <c r="A45" s="63"/>
      <c r="B45" s="12"/>
      <c r="C45" s="12"/>
      <c r="D45" s="63"/>
      <c r="E45" s="63"/>
      <c r="F45" s="67"/>
      <c r="G45" s="64"/>
      <c r="H45" s="74" t="str">
        <f>IF(C45="","",VLOOKUP(C45,Tables!$A$12:$B$55,2,FALSE))</f>
        <v/>
      </c>
      <c r="I45" s="74" t="str">
        <f>IF(D45="","",VLOOKUP(C45,Tables!$A$12:$B$55,2,FALSE))</f>
        <v/>
      </c>
      <c r="K45" s="211"/>
      <c r="L45" s="211"/>
      <c r="M45" s="211"/>
      <c r="N45" s="211"/>
      <c r="O45" s="211"/>
      <c r="P45" s="211"/>
      <c r="Q45" s="211"/>
      <c r="R45" s="211"/>
      <c r="S45" s="211"/>
      <c r="T45" s="211"/>
    </row>
    <row r="46" spans="1:20" ht="16.5" customHeight="1">
      <c r="A46" s="63"/>
      <c r="B46" s="12"/>
      <c r="C46" s="12"/>
      <c r="D46" s="63"/>
      <c r="E46" s="63"/>
      <c r="F46" s="67"/>
      <c r="G46" s="64"/>
      <c r="H46" s="74" t="str">
        <f>IF(C46="","",VLOOKUP(C46,Tables!$A$12:$B$55,2,FALSE))</f>
        <v/>
      </c>
      <c r="I46" s="74" t="str">
        <f>IF(D46="","",VLOOKUP(C46,Tables!$A$12:$B$55,2,FALSE))</f>
        <v/>
      </c>
      <c r="K46" s="211"/>
      <c r="L46" s="211"/>
      <c r="M46" s="211"/>
      <c r="N46" s="211"/>
      <c r="O46" s="211"/>
      <c r="P46" s="211"/>
      <c r="Q46" s="211"/>
      <c r="R46" s="211"/>
      <c r="S46" s="211"/>
      <c r="T46" s="211"/>
    </row>
    <row r="47" spans="1:20" ht="16.5" customHeight="1">
      <c r="A47" s="63"/>
      <c r="B47" s="12"/>
      <c r="C47" s="12"/>
      <c r="D47" s="63"/>
      <c r="E47" s="63"/>
      <c r="F47" s="67"/>
      <c r="G47" s="64"/>
      <c r="H47" s="74" t="str">
        <f>IF(C47="","",VLOOKUP(C47,Tables!$A$12:$B$55,2,FALSE))</f>
        <v/>
      </c>
      <c r="I47" s="74" t="str">
        <f>IF(D47="","",VLOOKUP(C47,Tables!$A$12:$B$55,2,FALSE))</f>
        <v/>
      </c>
      <c r="K47" s="211"/>
      <c r="L47" s="211"/>
      <c r="M47" s="211"/>
      <c r="N47" s="211"/>
      <c r="O47" s="211"/>
      <c r="P47" s="211"/>
      <c r="Q47" s="211"/>
      <c r="R47" s="211"/>
      <c r="S47" s="211"/>
      <c r="T47" s="211"/>
    </row>
    <row r="48" spans="1:20" ht="16.5" customHeight="1">
      <c r="A48" s="63"/>
      <c r="B48" s="12"/>
      <c r="C48" s="12"/>
      <c r="D48" s="63"/>
      <c r="E48" s="63"/>
      <c r="F48" s="67"/>
      <c r="G48" s="64"/>
      <c r="H48" s="74" t="str">
        <f>IF(C48="","",VLOOKUP(C48,Tables!$A$12:$B$55,2,FALSE))</f>
        <v/>
      </c>
      <c r="I48" s="74" t="str">
        <f>IF(D48="","",VLOOKUP(C48,Tables!$A$12:$B$55,2,FALSE))</f>
        <v/>
      </c>
      <c r="K48" s="211"/>
      <c r="L48" s="211"/>
      <c r="M48" s="211"/>
      <c r="N48" s="211"/>
      <c r="O48" s="211"/>
      <c r="P48" s="211"/>
      <c r="Q48" s="211"/>
      <c r="R48" s="211"/>
      <c r="S48" s="211"/>
      <c r="T48" s="211"/>
    </row>
    <row r="49" spans="1:20" ht="16.5" customHeight="1">
      <c r="A49" s="63"/>
      <c r="B49" s="12"/>
      <c r="C49" s="12"/>
      <c r="D49" s="63"/>
      <c r="E49" s="63"/>
      <c r="F49" s="67"/>
      <c r="G49" s="64"/>
      <c r="H49" s="74" t="str">
        <f>IF(C49="","",VLOOKUP(C49,Tables!$A$12:$B$55,2,FALSE))</f>
        <v/>
      </c>
      <c r="I49" s="74" t="str">
        <f>IF(D49="","",VLOOKUP(C49,Tables!$A$12:$B$55,2,FALSE))</f>
        <v/>
      </c>
      <c r="K49" s="211"/>
      <c r="L49" s="211"/>
      <c r="M49" s="211"/>
      <c r="N49" s="211"/>
      <c r="O49" s="211"/>
      <c r="P49" s="211"/>
      <c r="Q49" s="211"/>
      <c r="R49" s="211"/>
      <c r="S49" s="211"/>
      <c r="T49" s="211"/>
    </row>
    <row r="50" spans="1:20" ht="16.5" customHeight="1">
      <c r="A50" s="63"/>
      <c r="B50" s="12"/>
      <c r="C50" s="12"/>
      <c r="D50" s="63"/>
      <c r="E50" s="63"/>
      <c r="F50" s="67"/>
      <c r="G50" s="64"/>
      <c r="H50" s="74" t="str">
        <f>IF(C50="","",VLOOKUP(C50,Tables!$A$12:$B$55,2,FALSE))</f>
        <v/>
      </c>
      <c r="I50" s="74" t="str">
        <f>IF(D50="","",VLOOKUP(C50,Tables!$A$12:$B$55,2,FALSE))</f>
        <v/>
      </c>
      <c r="K50" s="211"/>
      <c r="L50" s="211"/>
      <c r="M50" s="211"/>
      <c r="N50" s="211"/>
      <c r="O50" s="211"/>
      <c r="P50" s="211"/>
      <c r="Q50" s="211"/>
      <c r="R50" s="211"/>
      <c r="S50" s="211"/>
      <c r="T50" s="211"/>
    </row>
    <row r="51" spans="1:20" ht="16.5" customHeight="1">
      <c r="A51" s="63"/>
      <c r="B51" s="12"/>
      <c r="C51" s="12"/>
      <c r="D51" s="63"/>
      <c r="E51" s="63"/>
      <c r="F51" s="67"/>
      <c r="G51" s="64"/>
      <c r="H51" s="74" t="str">
        <f>IF(C51="","",VLOOKUP(C51,Tables!$A$12:$B$55,2,FALSE))</f>
        <v/>
      </c>
      <c r="I51" s="74" t="str">
        <f>IF(D51="","",VLOOKUP(C51,Tables!$A$12:$B$55,2,FALSE))</f>
        <v/>
      </c>
      <c r="K51" s="211"/>
      <c r="L51" s="211"/>
      <c r="M51" s="211"/>
      <c r="N51" s="211"/>
      <c r="O51" s="211"/>
      <c r="P51" s="211"/>
      <c r="Q51" s="211"/>
      <c r="R51" s="211"/>
      <c r="S51" s="211"/>
      <c r="T51" s="211"/>
    </row>
    <row r="52" spans="1:20" ht="16.5" customHeight="1">
      <c r="A52" s="63"/>
      <c r="B52" s="12"/>
      <c r="C52" s="12"/>
      <c r="D52" s="63"/>
      <c r="E52" s="63"/>
      <c r="F52" s="67"/>
      <c r="G52" s="64"/>
      <c r="H52" s="74" t="str">
        <f>IF(C52="","",VLOOKUP(C52,Tables!$A$12:$B$55,2,FALSE))</f>
        <v/>
      </c>
      <c r="I52" s="74" t="str">
        <f>IF(D52="","",VLOOKUP(C52,Tables!$A$12:$B$55,2,FALSE))</f>
        <v/>
      </c>
      <c r="K52" s="211"/>
      <c r="L52" s="211"/>
      <c r="M52" s="211"/>
      <c r="N52" s="211"/>
      <c r="O52" s="211"/>
      <c r="P52" s="211"/>
      <c r="Q52" s="211"/>
      <c r="R52" s="211"/>
      <c r="S52" s="211"/>
      <c r="T52" s="211"/>
    </row>
    <row r="53" spans="1:20" ht="16.5" customHeight="1">
      <c r="A53" s="63"/>
      <c r="B53" s="12"/>
      <c r="C53" s="12"/>
      <c r="D53" s="63"/>
      <c r="E53" s="63"/>
      <c r="F53" s="67"/>
      <c r="G53" s="64"/>
      <c r="H53" s="74" t="str">
        <f>IF(C53="","",VLOOKUP(C53,Tables!$A$12:$B$55,2,FALSE))</f>
        <v/>
      </c>
      <c r="I53" s="74" t="str">
        <f>IF(D53="","",VLOOKUP(C53,Tables!$A$12:$B$55,2,FALSE))</f>
        <v/>
      </c>
      <c r="K53" s="211"/>
      <c r="L53" s="211"/>
      <c r="M53" s="211"/>
      <c r="N53" s="211"/>
      <c r="O53" s="211"/>
      <c r="P53" s="211"/>
      <c r="Q53" s="211"/>
      <c r="R53" s="211"/>
      <c r="S53" s="211"/>
      <c r="T53" s="211"/>
    </row>
    <row r="54" spans="1:20" ht="16.5" customHeight="1">
      <c r="A54" s="63"/>
      <c r="B54" s="12"/>
      <c r="C54" s="12"/>
      <c r="D54" s="63"/>
      <c r="E54" s="63"/>
      <c r="F54" s="67"/>
      <c r="G54" s="64"/>
      <c r="H54" s="74" t="str">
        <f>IF(C54="","",VLOOKUP(C54,Tables!$A$12:$B$55,2,FALSE))</f>
        <v/>
      </c>
      <c r="I54" s="74" t="str">
        <f>IF(D54="","",VLOOKUP(C54,Tables!$A$12:$B$55,2,FALSE))</f>
        <v/>
      </c>
      <c r="K54" s="211"/>
      <c r="L54" s="211"/>
      <c r="M54" s="211"/>
      <c r="N54" s="211"/>
      <c r="O54" s="211"/>
      <c r="P54" s="211"/>
      <c r="Q54" s="211"/>
      <c r="R54" s="211"/>
      <c r="S54" s="211"/>
      <c r="T54" s="211"/>
    </row>
    <row r="55" spans="1:20" ht="16.5" customHeight="1">
      <c r="A55" s="63"/>
      <c r="B55" s="12"/>
      <c r="C55" s="12"/>
      <c r="D55" s="63"/>
      <c r="E55" s="63"/>
      <c r="F55" s="67"/>
      <c r="G55" s="64"/>
      <c r="H55" s="74" t="str">
        <f>IF(C55="","",VLOOKUP(C55,Tables!$A$12:$B$55,2,FALSE))</f>
        <v/>
      </c>
      <c r="I55" s="74" t="str">
        <f>IF(D55="","",VLOOKUP(C55,Tables!$A$12:$B$55,2,FALSE))</f>
        <v/>
      </c>
      <c r="K55" s="211"/>
      <c r="L55" s="211"/>
      <c r="M55" s="211"/>
      <c r="N55" s="211"/>
      <c r="O55" s="211"/>
      <c r="P55" s="211"/>
      <c r="Q55" s="211"/>
      <c r="R55" s="211"/>
      <c r="S55" s="211"/>
      <c r="T55" s="211"/>
    </row>
    <row r="56" spans="1:20" ht="16.5" customHeight="1">
      <c r="A56" s="63"/>
      <c r="B56" s="12"/>
      <c r="C56" s="12"/>
      <c r="D56" s="63"/>
      <c r="E56" s="63"/>
      <c r="F56" s="67"/>
      <c r="G56" s="64"/>
      <c r="H56" s="74" t="str">
        <f>IF(C56="","",VLOOKUP(C56,Tables!$A$12:$B$55,2,FALSE))</f>
        <v/>
      </c>
      <c r="I56" s="74" t="str">
        <f>IF(D56="","",VLOOKUP(C56,Tables!$A$12:$B$55,2,FALSE))</f>
        <v/>
      </c>
      <c r="K56" s="211"/>
      <c r="L56" s="211"/>
      <c r="M56" s="211"/>
      <c r="N56" s="211"/>
      <c r="O56" s="211"/>
      <c r="P56" s="211"/>
      <c r="Q56" s="211"/>
      <c r="R56" s="211"/>
      <c r="S56" s="211"/>
      <c r="T56" s="211"/>
    </row>
    <row r="57" spans="1:20" ht="16.5" customHeight="1">
      <c r="A57" s="63"/>
      <c r="B57" s="12"/>
      <c r="C57" s="12"/>
      <c r="D57" s="63"/>
      <c r="E57" s="63"/>
      <c r="F57" s="67"/>
      <c r="G57" s="64"/>
      <c r="H57" s="74" t="str">
        <f>IF(C57="","",VLOOKUP(C57,Tables!$A$12:$B$55,2,FALSE))</f>
        <v/>
      </c>
      <c r="I57" s="74" t="str">
        <f>IF(D57="","",VLOOKUP(C57,Tables!$A$12:$B$55,2,FALSE))</f>
        <v/>
      </c>
      <c r="K57" s="211"/>
      <c r="L57" s="211"/>
      <c r="M57" s="211"/>
      <c r="N57" s="211"/>
      <c r="O57" s="211"/>
      <c r="P57" s="211"/>
      <c r="Q57" s="211"/>
      <c r="R57" s="211"/>
      <c r="S57" s="211"/>
      <c r="T57" s="211"/>
    </row>
    <row r="58" spans="1:20" ht="16.5" customHeight="1">
      <c r="A58" s="63"/>
      <c r="B58" s="12"/>
      <c r="C58" s="12"/>
      <c r="D58" s="63"/>
      <c r="E58" s="63"/>
      <c r="F58" s="67"/>
      <c r="G58" s="64"/>
      <c r="H58" s="74" t="str">
        <f>IF(C58="","",VLOOKUP(C58,Tables!$A$12:$B$55,2,FALSE))</f>
        <v/>
      </c>
      <c r="I58" s="74" t="str">
        <f>IF(D58="","",VLOOKUP(C58,Tables!$A$12:$B$55,2,FALSE))</f>
        <v/>
      </c>
      <c r="K58" s="211"/>
      <c r="L58" s="211"/>
      <c r="M58" s="211"/>
      <c r="N58" s="211"/>
      <c r="O58" s="211"/>
      <c r="P58" s="211"/>
      <c r="Q58" s="211"/>
      <c r="R58" s="211"/>
      <c r="S58" s="211"/>
      <c r="T58" s="211"/>
    </row>
    <row r="59" spans="1:20" ht="16.5" customHeight="1">
      <c r="A59" s="63"/>
      <c r="B59" s="12"/>
      <c r="C59" s="12"/>
      <c r="D59" s="63"/>
      <c r="E59" s="63"/>
      <c r="F59" s="67"/>
      <c r="G59" s="64"/>
      <c r="H59" s="74" t="str">
        <f>IF(C59="","",VLOOKUP(C59,Tables!$A$12:$B$55,2,FALSE))</f>
        <v/>
      </c>
      <c r="I59" s="74" t="str">
        <f>IF(D59="","",VLOOKUP(C59,Tables!$A$12:$B$55,2,FALSE))</f>
        <v/>
      </c>
      <c r="K59" s="211"/>
      <c r="L59" s="211"/>
      <c r="M59" s="211"/>
      <c r="N59" s="211"/>
      <c r="O59" s="211"/>
      <c r="P59" s="211"/>
      <c r="Q59" s="211"/>
      <c r="R59" s="211"/>
      <c r="S59" s="211"/>
      <c r="T59" s="211"/>
    </row>
    <row r="60" spans="1:20" ht="16.5" customHeight="1">
      <c r="A60" s="63"/>
      <c r="B60" s="12"/>
      <c r="C60" s="12"/>
      <c r="D60" s="63"/>
      <c r="E60" s="63"/>
      <c r="F60" s="67"/>
      <c r="G60" s="64"/>
      <c r="H60" s="74" t="str">
        <f>IF(C60="","",VLOOKUP(C60,Tables!$A$12:$B$55,2,FALSE))</f>
        <v/>
      </c>
      <c r="I60" s="74" t="str">
        <f>IF(D60="","",VLOOKUP(C60,Tables!$A$12:$B$55,2,FALSE))</f>
        <v/>
      </c>
      <c r="K60" s="211"/>
      <c r="L60" s="211"/>
      <c r="M60" s="211"/>
      <c r="N60" s="211"/>
      <c r="O60" s="211"/>
      <c r="P60" s="211"/>
      <c r="Q60" s="211"/>
      <c r="R60" s="211"/>
      <c r="S60" s="211"/>
      <c r="T60" s="211"/>
    </row>
    <row r="61" spans="1:20" ht="16.5" customHeight="1">
      <c r="A61" s="63"/>
      <c r="B61" s="12"/>
      <c r="C61" s="12"/>
      <c r="D61" s="63"/>
      <c r="E61" s="63"/>
      <c r="F61" s="67"/>
      <c r="G61" s="64"/>
      <c r="H61" s="74" t="str">
        <f>IF(C61="","",VLOOKUP(C61,Tables!$A$12:$B$55,2,FALSE))</f>
        <v/>
      </c>
      <c r="I61" s="74" t="str">
        <f>IF(D61="","",VLOOKUP(C61,Tables!$A$12:$B$55,2,FALSE))</f>
        <v/>
      </c>
      <c r="K61" s="211"/>
      <c r="L61" s="211"/>
      <c r="M61" s="211"/>
      <c r="N61" s="211"/>
      <c r="O61" s="211"/>
      <c r="P61" s="211"/>
      <c r="Q61" s="211"/>
      <c r="R61" s="211"/>
      <c r="S61" s="211"/>
      <c r="T61" s="211"/>
    </row>
    <row r="62" spans="1:20" ht="16.5" customHeight="1">
      <c r="A62" s="63"/>
      <c r="B62" s="12"/>
      <c r="C62" s="12"/>
      <c r="D62" s="63"/>
      <c r="E62" s="63"/>
      <c r="F62" s="67"/>
      <c r="G62" s="64"/>
      <c r="H62" s="74" t="str">
        <f>IF(C62="","",VLOOKUP(C62,Tables!$A$12:$B$55,2,FALSE))</f>
        <v/>
      </c>
      <c r="I62" s="74" t="str">
        <f>IF(D62="","",VLOOKUP(C62,Tables!$A$12:$B$55,2,FALSE))</f>
        <v/>
      </c>
      <c r="K62" s="211"/>
      <c r="L62" s="211"/>
      <c r="M62" s="211"/>
      <c r="N62" s="211"/>
      <c r="O62" s="211"/>
      <c r="P62" s="211"/>
      <c r="Q62" s="211"/>
      <c r="R62" s="211"/>
      <c r="S62" s="211"/>
      <c r="T62" s="211"/>
    </row>
    <row r="63" spans="1:20" ht="16.5" customHeight="1">
      <c r="A63" s="63"/>
      <c r="B63" s="12"/>
      <c r="C63" s="12"/>
      <c r="D63" s="63"/>
      <c r="E63" s="63"/>
      <c r="F63" s="67"/>
      <c r="G63" s="64"/>
      <c r="H63" s="74" t="str">
        <f>IF(C63="","",VLOOKUP(C63,Tables!$A$12:$B$55,2,FALSE))</f>
        <v/>
      </c>
      <c r="I63" s="74" t="str">
        <f>IF(D63="","",VLOOKUP(C63,Tables!$A$12:$B$55,2,FALSE))</f>
        <v/>
      </c>
      <c r="K63" s="211"/>
      <c r="L63" s="211"/>
      <c r="M63" s="211"/>
      <c r="N63" s="211"/>
      <c r="O63" s="211"/>
      <c r="P63" s="211"/>
      <c r="Q63" s="211"/>
      <c r="R63" s="211"/>
      <c r="S63" s="211"/>
      <c r="T63" s="211"/>
    </row>
    <row r="64" spans="1:20" ht="16.5" customHeight="1">
      <c r="A64" s="63"/>
      <c r="B64" s="12"/>
      <c r="C64" s="12"/>
      <c r="D64" s="63"/>
      <c r="E64" s="63"/>
      <c r="F64" s="67"/>
      <c r="G64" s="64"/>
      <c r="H64" s="74" t="str">
        <f>IF(C64="","",VLOOKUP(C64,Tables!$A$12:$B$55,2,FALSE))</f>
        <v/>
      </c>
      <c r="I64" s="74" t="str">
        <f>IF(D64="","",VLOOKUP(C64,Tables!$A$12:$B$55,2,FALSE))</f>
        <v/>
      </c>
      <c r="K64" s="211"/>
      <c r="L64" s="211"/>
      <c r="M64" s="211"/>
      <c r="N64" s="211"/>
      <c r="O64" s="211"/>
      <c r="P64" s="211"/>
      <c r="Q64" s="211"/>
      <c r="R64" s="211"/>
      <c r="S64" s="211"/>
      <c r="T64" s="211"/>
    </row>
    <row r="65" spans="1:20" ht="16.5" customHeight="1">
      <c r="A65" s="63"/>
      <c r="B65" s="12"/>
      <c r="C65" s="12"/>
      <c r="D65" s="63"/>
      <c r="E65" s="63"/>
      <c r="F65" s="67"/>
      <c r="G65" s="64"/>
      <c r="H65" s="74" t="str">
        <f>IF(C65="","",VLOOKUP(C65,Tables!$A$12:$B$55,2,FALSE))</f>
        <v/>
      </c>
      <c r="I65" s="74" t="str">
        <f>IF(D65="","",VLOOKUP(C65,Tables!$A$12:$B$55,2,FALSE))</f>
        <v/>
      </c>
      <c r="K65" s="211"/>
      <c r="L65" s="211"/>
      <c r="M65" s="211"/>
      <c r="N65" s="211"/>
      <c r="O65" s="211"/>
      <c r="P65" s="211"/>
      <c r="Q65" s="211"/>
      <c r="R65" s="211"/>
      <c r="S65" s="211"/>
      <c r="T65" s="211"/>
    </row>
    <row r="66" spans="1:20" ht="16.5" customHeight="1">
      <c r="A66" s="63"/>
      <c r="B66" s="12"/>
      <c r="C66" s="12"/>
      <c r="D66" s="63"/>
      <c r="E66" s="63"/>
      <c r="F66" s="67"/>
      <c r="G66" s="64"/>
      <c r="H66" s="74" t="str">
        <f>IF(C66="","",VLOOKUP(C66,Tables!$A$12:$B$55,2,FALSE))</f>
        <v/>
      </c>
      <c r="I66" s="74" t="str">
        <f>IF(D66="","",VLOOKUP(C66,Tables!$A$12:$B$55,2,FALSE))</f>
        <v/>
      </c>
      <c r="K66" s="211"/>
      <c r="L66" s="211"/>
      <c r="M66" s="211"/>
      <c r="N66" s="211"/>
      <c r="O66" s="211"/>
      <c r="P66" s="211"/>
      <c r="Q66" s="211"/>
      <c r="R66" s="211"/>
      <c r="S66" s="211"/>
      <c r="T66" s="211"/>
    </row>
    <row r="67" spans="1:20" ht="16.5" customHeight="1">
      <c r="A67" s="63"/>
      <c r="B67" s="12"/>
      <c r="C67" s="12"/>
      <c r="D67" s="63"/>
      <c r="E67" s="63"/>
      <c r="F67" s="67"/>
      <c r="G67" s="64"/>
      <c r="H67" s="74" t="str">
        <f>IF(C67="","",VLOOKUP(C67,Tables!$A$12:$B$55,2,FALSE))</f>
        <v/>
      </c>
      <c r="I67" s="74" t="str">
        <f>IF(D67="","",VLOOKUP(C67,Tables!$A$12:$B$55,2,FALSE))</f>
        <v/>
      </c>
      <c r="K67" s="211"/>
      <c r="L67" s="211"/>
      <c r="M67" s="211"/>
      <c r="N67" s="211"/>
      <c r="O67" s="211"/>
      <c r="P67" s="211"/>
      <c r="Q67" s="211"/>
      <c r="R67" s="211"/>
      <c r="S67" s="211"/>
      <c r="T67" s="211"/>
    </row>
    <row r="68" spans="1:20" ht="16.5" customHeight="1">
      <c r="A68" s="63"/>
      <c r="B68" s="12"/>
      <c r="C68" s="12"/>
      <c r="D68" s="63"/>
      <c r="E68" s="63"/>
      <c r="F68" s="67"/>
      <c r="G68" s="64"/>
      <c r="H68" s="74" t="str">
        <f>IF(C68="","",VLOOKUP(C68,Tables!$A$12:$B$55,2,FALSE))</f>
        <v/>
      </c>
      <c r="I68" s="74" t="str">
        <f>IF(D68="","",VLOOKUP(C68,Tables!$A$12:$B$55,2,FALSE))</f>
        <v/>
      </c>
      <c r="K68" s="211"/>
      <c r="L68" s="211"/>
      <c r="M68" s="211"/>
      <c r="N68" s="211"/>
      <c r="O68" s="211"/>
      <c r="P68" s="211"/>
      <c r="Q68" s="211"/>
      <c r="R68" s="211"/>
      <c r="S68" s="211"/>
      <c r="T68" s="211"/>
    </row>
    <row r="69" spans="1:20" ht="16.5" customHeight="1">
      <c r="A69" s="63"/>
      <c r="B69" s="12"/>
      <c r="C69" s="12"/>
      <c r="D69" s="63"/>
      <c r="E69" s="63"/>
      <c r="F69" s="67"/>
      <c r="G69" s="64"/>
      <c r="H69" s="74" t="str">
        <f>IF(C69="","",VLOOKUP(C69,Tables!$A$12:$B$55,2,FALSE))</f>
        <v/>
      </c>
      <c r="I69" s="74" t="str">
        <f>IF(D69="","",VLOOKUP(C69,Tables!$A$12:$B$55,2,FALSE))</f>
        <v/>
      </c>
      <c r="K69" s="211"/>
      <c r="L69" s="211"/>
      <c r="M69" s="211"/>
      <c r="N69" s="211"/>
      <c r="O69" s="211"/>
      <c r="P69" s="211"/>
      <c r="Q69" s="211"/>
      <c r="R69" s="211"/>
      <c r="S69" s="211"/>
      <c r="T69" s="211"/>
    </row>
    <row r="70" spans="1:20" ht="16.5" customHeight="1">
      <c r="A70" s="63"/>
      <c r="B70" s="12"/>
      <c r="C70" s="12"/>
      <c r="D70" s="63"/>
      <c r="E70" s="63"/>
      <c r="F70" s="67"/>
      <c r="G70" s="64"/>
      <c r="H70" s="74" t="str">
        <f>IF(C70="","",VLOOKUP(C70,Tables!$A$12:$B$55,2,FALSE))</f>
        <v/>
      </c>
      <c r="I70" s="74" t="str">
        <f>IF(D70="","",VLOOKUP(C70,Tables!$A$12:$B$55,2,FALSE))</f>
        <v/>
      </c>
      <c r="K70" s="211"/>
      <c r="L70" s="211"/>
      <c r="M70" s="211"/>
      <c r="N70" s="211"/>
      <c r="O70" s="211"/>
      <c r="P70" s="211"/>
      <c r="Q70" s="211"/>
      <c r="R70" s="211"/>
      <c r="S70" s="211"/>
      <c r="T70" s="211"/>
    </row>
    <row r="71" spans="1:20" ht="16.5" customHeight="1">
      <c r="A71" s="63"/>
      <c r="B71" s="12"/>
      <c r="C71" s="12"/>
      <c r="D71" s="63"/>
      <c r="E71" s="63"/>
      <c r="F71" s="67"/>
      <c r="G71" s="64"/>
      <c r="H71" s="74" t="str">
        <f>IF(C71="","",VLOOKUP(C71,Tables!$A$12:$B$55,2,FALSE))</f>
        <v/>
      </c>
      <c r="I71" s="74" t="str">
        <f>IF(D71="","",VLOOKUP(C71,Tables!$A$12:$B$55,2,FALSE))</f>
        <v/>
      </c>
      <c r="K71" s="211"/>
      <c r="L71" s="211"/>
      <c r="M71" s="211"/>
      <c r="N71" s="211"/>
      <c r="O71" s="211"/>
      <c r="P71" s="211"/>
      <c r="Q71" s="211"/>
      <c r="R71" s="211"/>
      <c r="S71" s="211"/>
      <c r="T71" s="211"/>
    </row>
    <row r="72" spans="1:20" ht="16.5" customHeight="1">
      <c r="A72" s="63"/>
      <c r="B72" s="12"/>
      <c r="C72" s="12"/>
      <c r="D72" s="63"/>
      <c r="E72" s="63"/>
      <c r="F72" s="67"/>
      <c r="G72" s="64"/>
      <c r="H72" s="74" t="str">
        <f>IF(C72="","",VLOOKUP(C72,Tables!$A$12:$B$55,2,FALSE))</f>
        <v/>
      </c>
      <c r="I72" s="74" t="str">
        <f>IF(D72="","",VLOOKUP(C72,Tables!$A$12:$B$55,2,FALSE))</f>
        <v/>
      </c>
      <c r="K72" s="211"/>
      <c r="L72" s="211"/>
      <c r="M72" s="211"/>
      <c r="N72" s="211"/>
      <c r="O72" s="211"/>
      <c r="P72" s="211"/>
      <c r="Q72" s="211"/>
      <c r="R72" s="211"/>
      <c r="S72" s="211"/>
      <c r="T72" s="211"/>
    </row>
    <row r="73" spans="1:20" ht="16.5" customHeight="1">
      <c r="A73" s="63"/>
      <c r="B73" s="12"/>
      <c r="C73" s="12"/>
      <c r="D73" s="63"/>
      <c r="E73" s="63"/>
      <c r="F73" s="67"/>
      <c r="G73" s="64"/>
      <c r="H73" s="74" t="str">
        <f>IF(C73="","",VLOOKUP(C73,Tables!$A$12:$B$55,2,FALSE))</f>
        <v/>
      </c>
      <c r="I73" s="74" t="str">
        <f>IF(D73="","",VLOOKUP(C73,Tables!$A$12:$B$55,2,FALSE))</f>
        <v/>
      </c>
      <c r="K73" s="211"/>
      <c r="L73" s="211"/>
      <c r="M73" s="211"/>
      <c r="N73" s="211"/>
      <c r="O73" s="211"/>
      <c r="P73" s="211"/>
      <c r="Q73" s="211"/>
      <c r="R73" s="211"/>
      <c r="S73" s="211"/>
      <c r="T73" s="211"/>
    </row>
    <row r="74" spans="1:20" ht="16.5" customHeight="1">
      <c r="A74" s="63"/>
      <c r="B74" s="12"/>
      <c r="C74" s="12"/>
      <c r="D74" s="63"/>
      <c r="E74" s="63"/>
      <c r="F74" s="67"/>
      <c r="G74" s="64"/>
      <c r="H74" s="74" t="str">
        <f>IF(C74="","",VLOOKUP(C74,Tables!$A$12:$B$55,2,FALSE))</f>
        <v/>
      </c>
      <c r="I74" s="74" t="str">
        <f>IF(D74="","",VLOOKUP(C74,Tables!$A$12:$B$55,2,FALSE))</f>
        <v/>
      </c>
      <c r="K74" s="211"/>
      <c r="L74" s="211"/>
      <c r="M74" s="211"/>
      <c r="N74" s="211"/>
      <c r="O74" s="211"/>
      <c r="P74" s="211"/>
      <c r="Q74" s="211"/>
      <c r="R74" s="211"/>
      <c r="S74" s="211"/>
      <c r="T74" s="211"/>
    </row>
    <row r="75" spans="1:20" ht="16.5" customHeight="1">
      <c r="A75" s="63"/>
      <c r="B75" s="12"/>
      <c r="C75" s="12"/>
      <c r="D75" s="63"/>
      <c r="E75" s="63"/>
      <c r="F75" s="67"/>
      <c r="G75" s="64"/>
      <c r="H75" s="74" t="str">
        <f>IF(C75="","",VLOOKUP(C75,Tables!$A$12:$B$55,2,FALSE))</f>
        <v/>
      </c>
      <c r="I75" s="74" t="str">
        <f>IF(D75="","",VLOOKUP(C75,Tables!$A$12:$B$55,2,FALSE))</f>
        <v/>
      </c>
      <c r="K75" s="211"/>
      <c r="L75" s="211"/>
      <c r="M75" s="211"/>
      <c r="N75" s="211"/>
      <c r="O75" s="211"/>
      <c r="P75" s="211"/>
      <c r="Q75" s="211"/>
      <c r="R75" s="211"/>
      <c r="S75" s="211"/>
      <c r="T75" s="211"/>
    </row>
    <row r="76" spans="1:20" ht="16.5" customHeight="1">
      <c r="A76" s="63"/>
      <c r="B76" s="12"/>
      <c r="C76" s="12"/>
      <c r="D76" s="63"/>
      <c r="E76" s="63"/>
      <c r="F76" s="67"/>
      <c r="G76" s="64"/>
      <c r="H76" s="74" t="str">
        <f>IF(C76="","",VLOOKUP(C76,Tables!$A$12:$B$55,2,FALSE))</f>
        <v/>
      </c>
      <c r="I76" s="74" t="str">
        <f>IF(D76="","",VLOOKUP(C76,Tables!$A$12:$B$55,2,FALSE))</f>
        <v/>
      </c>
      <c r="K76" s="211"/>
      <c r="L76" s="211"/>
      <c r="M76" s="211"/>
      <c r="N76" s="211"/>
      <c r="O76" s="211"/>
      <c r="P76" s="211"/>
      <c r="Q76" s="211"/>
      <c r="R76" s="211"/>
      <c r="S76" s="211"/>
      <c r="T76" s="211"/>
    </row>
    <row r="77" spans="1:20" ht="16.5" customHeight="1">
      <c r="A77" s="63"/>
      <c r="B77" s="12"/>
      <c r="C77" s="12"/>
      <c r="D77" s="63"/>
      <c r="E77" s="63"/>
      <c r="F77" s="67"/>
      <c r="G77" s="64"/>
      <c r="H77" s="74" t="str">
        <f>IF(C77="","",VLOOKUP(C77,Tables!$A$12:$B$55,2,FALSE))</f>
        <v/>
      </c>
      <c r="I77" s="74" t="str">
        <f>IF(D77="","",VLOOKUP(C77,Tables!$A$12:$B$55,2,FALSE))</f>
        <v/>
      </c>
      <c r="K77" s="211"/>
      <c r="L77" s="211"/>
      <c r="M77" s="211"/>
      <c r="N77" s="211"/>
      <c r="O77" s="211"/>
      <c r="P77" s="211"/>
      <c r="Q77" s="211"/>
      <c r="R77" s="211"/>
      <c r="S77" s="211"/>
      <c r="T77" s="211"/>
    </row>
    <row r="78" spans="1:20" ht="16.5" customHeight="1">
      <c r="A78" s="63"/>
      <c r="B78" s="12"/>
      <c r="C78" s="12"/>
      <c r="D78" s="63"/>
      <c r="E78" s="63"/>
      <c r="F78" s="67"/>
      <c r="G78" s="64"/>
      <c r="H78" s="74" t="str">
        <f>IF(C78="","",VLOOKUP(C78,Tables!$A$12:$B$55,2,FALSE))</f>
        <v/>
      </c>
      <c r="I78" s="74" t="str">
        <f>IF(D78="","",VLOOKUP(C78,Tables!$A$12:$B$55,2,FALSE))</f>
        <v/>
      </c>
      <c r="K78" s="211"/>
      <c r="L78" s="211"/>
      <c r="M78" s="211"/>
      <c r="N78" s="211"/>
      <c r="O78" s="211"/>
      <c r="P78" s="211"/>
      <c r="Q78" s="211"/>
      <c r="R78" s="211"/>
      <c r="S78" s="211"/>
      <c r="T78" s="211"/>
    </row>
    <row r="79" spans="1:20" ht="16.5" customHeight="1">
      <c r="A79" s="63"/>
      <c r="B79" s="12"/>
      <c r="C79" s="12"/>
      <c r="D79" s="63"/>
      <c r="E79" s="63"/>
      <c r="F79" s="67"/>
      <c r="G79" s="64"/>
      <c r="H79" s="74" t="str">
        <f>IF(C79="","",VLOOKUP(C79,Tables!$A$12:$B$55,2,FALSE))</f>
        <v/>
      </c>
      <c r="I79" s="74" t="str">
        <f>IF(D79="","",VLOOKUP(C79,Tables!$A$12:$B$55,2,FALSE))</f>
        <v/>
      </c>
      <c r="K79" s="211"/>
      <c r="L79" s="211"/>
      <c r="M79" s="211"/>
      <c r="N79" s="211"/>
      <c r="O79" s="211"/>
      <c r="P79" s="211"/>
      <c r="Q79" s="211"/>
      <c r="R79" s="211"/>
      <c r="S79" s="211"/>
      <c r="T79" s="211"/>
    </row>
    <row r="80" spans="1:20" ht="16.5" customHeight="1">
      <c r="A80" s="63"/>
      <c r="B80" s="12"/>
      <c r="C80" s="12"/>
      <c r="D80" s="63"/>
      <c r="E80" s="63"/>
      <c r="F80" s="67"/>
      <c r="G80" s="64"/>
      <c r="H80" s="74" t="str">
        <f>IF(C80="","",VLOOKUP(C80,Tables!$A$12:$B$55,2,FALSE))</f>
        <v/>
      </c>
      <c r="I80" s="74" t="str">
        <f>IF(D80="","",VLOOKUP(C80,Tables!$A$12:$B$55,2,FALSE))</f>
        <v/>
      </c>
      <c r="K80" s="211"/>
      <c r="L80" s="211"/>
      <c r="M80" s="211"/>
      <c r="N80" s="211"/>
      <c r="O80" s="211"/>
      <c r="P80" s="211"/>
      <c r="Q80" s="211"/>
      <c r="R80" s="211"/>
      <c r="S80" s="211"/>
      <c r="T80" s="211"/>
    </row>
    <row r="81" spans="1:20" ht="16.5" customHeight="1">
      <c r="A81" s="63"/>
      <c r="B81" s="12"/>
      <c r="C81" s="12"/>
      <c r="D81" s="63"/>
      <c r="E81" s="63"/>
      <c r="F81" s="67"/>
      <c r="G81" s="64"/>
      <c r="H81" s="74" t="str">
        <f>IF(C81="","",VLOOKUP(C81,Tables!$A$12:$B$55,2,FALSE))</f>
        <v/>
      </c>
      <c r="I81" s="74" t="str">
        <f>IF(D81="","",VLOOKUP(C81,Tables!$A$12:$B$55,2,FALSE))</f>
        <v/>
      </c>
      <c r="K81" s="211"/>
      <c r="L81" s="211"/>
      <c r="M81" s="211"/>
      <c r="N81" s="211"/>
      <c r="O81" s="211"/>
      <c r="P81" s="211"/>
      <c r="Q81" s="211"/>
      <c r="R81" s="211"/>
      <c r="S81" s="211"/>
      <c r="T81" s="211"/>
    </row>
    <row r="82" spans="1:20" ht="16.5" customHeight="1">
      <c r="A82" s="63"/>
      <c r="B82" s="12"/>
      <c r="C82" s="12"/>
      <c r="D82" s="63"/>
      <c r="E82" s="63"/>
      <c r="F82" s="67"/>
      <c r="G82" s="64"/>
      <c r="H82" s="74" t="str">
        <f>IF(C82="","",VLOOKUP(C82,Tables!$A$12:$B$55,2,FALSE))</f>
        <v/>
      </c>
      <c r="I82" s="74" t="str">
        <f>IF(D82="","",VLOOKUP(C82,Tables!$A$12:$B$55,2,FALSE))</f>
        <v/>
      </c>
      <c r="K82" s="211"/>
      <c r="L82" s="211"/>
      <c r="M82" s="211"/>
      <c r="N82" s="211"/>
      <c r="O82" s="211"/>
      <c r="P82" s="211"/>
      <c r="Q82" s="211"/>
      <c r="R82" s="211"/>
      <c r="S82" s="211"/>
      <c r="T82" s="211"/>
    </row>
    <row r="83" spans="1:20" ht="16.5" customHeight="1">
      <c r="A83" s="63"/>
      <c r="B83" s="12"/>
      <c r="C83" s="12"/>
      <c r="D83" s="63"/>
      <c r="E83" s="63"/>
      <c r="F83" s="67"/>
      <c r="G83" s="64"/>
      <c r="H83" s="74" t="str">
        <f>IF(C83="","",VLOOKUP(C83,Tables!$A$12:$B$55,2,FALSE))</f>
        <v/>
      </c>
      <c r="I83" s="74" t="str">
        <f>IF(D83="","",VLOOKUP(C83,Tables!$A$12:$B$55,2,FALSE))</f>
        <v/>
      </c>
      <c r="K83" s="211"/>
      <c r="L83" s="211"/>
      <c r="M83" s="211"/>
      <c r="N83" s="211"/>
      <c r="O83" s="211"/>
      <c r="P83" s="211"/>
      <c r="Q83" s="211"/>
      <c r="R83" s="211"/>
      <c r="S83" s="211"/>
      <c r="T83" s="211"/>
    </row>
    <row r="84" spans="1:20" ht="16.5" customHeight="1">
      <c r="A84" s="63"/>
      <c r="B84" s="12"/>
      <c r="C84" s="12"/>
      <c r="D84" s="63"/>
      <c r="E84" s="63"/>
      <c r="F84" s="67"/>
      <c r="G84" s="64"/>
      <c r="H84" s="74" t="str">
        <f>IF(C84="","",VLOOKUP(C84,Tables!$A$12:$B$55,2,FALSE))</f>
        <v/>
      </c>
      <c r="I84" s="74" t="str">
        <f>IF(D84="","",VLOOKUP(C84,Tables!$A$12:$B$55,2,FALSE))</f>
        <v/>
      </c>
      <c r="K84" s="211"/>
      <c r="L84" s="211"/>
      <c r="M84" s="211"/>
      <c r="N84" s="211"/>
      <c r="O84" s="211"/>
      <c r="P84" s="211"/>
      <c r="Q84" s="211"/>
      <c r="R84" s="211"/>
      <c r="S84" s="211"/>
      <c r="T84" s="211"/>
    </row>
    <row r="85" spans="1:20" ht="16.5" customHeight="1">
      <c r="A85" s="63"/>
      <c r="B85" s="12"/>
      <c r="C85" s="12"/>
      <c r="D85" s="63"/>
      <c r="E85" s="63"/>
      <c r="F85" s="67"/>
      <c r="G85" s="64"/>
      <c r="H85" s="74" t="str">
        <f>IF(C85="","",VLOOKUP(C85,Tables!$A$12:$B$55,2,FALSE))</f>
        <v/>
      </c>
      <c r="I85" s="74" t="str">
        <f>IF(D85="","",VLOOKUP(C85,Tables!$A$12:$B$55,2,FALSE))</f>
        <v/>
      </c>
      <c r="K85" s="211"/>
      <c r="L85" s="211"/>
      <c r="M85" s="211"/>
      <c r="N85" s="211"/>
      <c r="O85" s="211"/>
      <c r="P85" s="211"/>
      <c r="Q85" s="211"/>
      <c r="R85" s="211"/>
      <c r="S85" s="211"/>
      <c r="T85" s="211"/>
    </row>
    <row r="86" spans="1:20" ht="16.5" customHeight="1">
      <c r="A86" s="63"/>
      <c r="B86" s="12"/>
      <c r="C86" s="12"/>
      <c r="D86" s="63"/>
      <c r="E86" s="63"/>
      <c r="F86" s="67"/>
      <c r="G86" s="64"/>
      <c r="H86" s="74" t="str">
        <f>IF(C86="","",VLOOKUP(C86,Tables!$A$12:$B$55,2,FALSE))</f>
        <v/>
      </c>
      <c r="I86" s="74" t="str">
        <f>IF(D86="","",VLOOKUP(C86,Tables!$A$12:$B$55,2,FALSE))</f>
        <v/>
      </c>
      <c r="K86" s="211"/>
      <c r="L86" s="211"/>
      <c r="M86" s="211"/>
      <c r="N86" s="211"/>
      <c r="O86" s="211"/>
      <c r="P86" s="211"/>
      <c r="Q86" s="211"/>
      <c r="R86" s="211"/>
      <c r="S86" s="211"/>
      <c r="T86" s="211"/>
    </row>
    <row r="87" spans="1:20" ht="16.5" customHeight="1">
      <c r="A87" s="63"/>
      <c r="B87" s="12"/>
      <c r="C87" s="12"/>
      <c r="D87" s="63"/>
      <c r="E87" s="63"/>
      <c r="F87" s="67"/>
      <c r="G87" s="64"/>
      <c r="H87" s="74" t="str">
        <f>IF(C87="","",VLOOKUP(C87,Tables!$A$12:$B$55,2,FALSE))</f>
        <v/>
      </c>
      <c r="I87" s="74" t="str">
        <f>IF(D87="","",VLOOKUP(C87,Tables!$A$12:$B$55,2,FALSE))</f>
        <v/>
      </c>
      <c r="K87" s="211"/>
      <c r="L87" s="211"/>
      <c r="M87" s="211"/>
      <c r="N87" s="211"/>
      <c r="O87" s="211"/>
      <c r="P87" s="211"/>
      <c r="Q87" s="211"/>
      <c r="R87" s="211"/>
      <c r="S87" s="211"/>
      <c r="T87" s="211"/>
    </row>
    <row r="88" spans="1:20" ht="16.5" customHeight="1">
      <c r="A88" s="63"/>
      <c r="B88" s="12"/>
      <c r="C88" s="12"/>
      <c r="D88" s="63"/>
      <c r="E88" s="63"/>
      <c r="F88" s="67"/>
      <c r="G88" s="64"/>
      <c r="H88" s="74" t="str">
        <f>IF(C88="","",VLOOKUP(C88,Tables!$A$12:$B$55,2,FALSE))</f>
        <v/>
      </c>
      <c r="I88" s="74" t="str">
        <f>IF(D88="","",VLOOKUP(C88,Tables!$A$12:$B$55,2,FALSE))</f>
        <v/>
      </c>
      <c r="K88" s="211"/>
      <c r="L88" s="211"/>
      <c r="M88" s="211"/>
      <c r="N88" s="211"/>
      <c r="O88" s="211"/>
      <c r="P88" s="211"/>
      <c r="Q88" s="211"/>
      <c r="R88" s="211"/>
      <c r="S88" s="211"/>
      <c r="T88" s="211"/>
    </row>
    <row r="89" spans="1:20" ht="16.5" customHeight="1">
      <c r="A89" s="63"/>
      <c r="B89" s="12"/>
      <c r="C89" s="12"/>
      <c r="D89" s="63"/>
      <c r="E89" s="63"/>
      <c r="F89" s="67"/>
      <c r="G89" s="64"/>
      <c r="H89" s="74" t="str">
        <f>IF(C89="","",VLOOKUP(C89,Tables!$A$12:$B$55,2,FALSE))</f>
        <v/>
      </c>
      <c r="I89" s="74" t="str">
        <f>IF(D89="","",VLOOKUP(C89,Tables!$A$12:$B$55,2,FALSE))</f>
        <v/>
      </c>
      <c r="K89" s="211"/>
      <c r="L89" s="211"/>
      <c r="M89" s="211"/>
      <c r="N89" s="211"/>
      <c r="O89" s="211"/>
      <c r="P89" s="211"/>
      <c r="Q89" s="211"/>
      <c r="R89" s="211"/>
      <c r="S89" s="211"/>
      <c r="T89" s="211"/>
    </row>
    <row r="90" spans="1:20" ht="16.5" customHeight="1">
      <c r="A90" s="63"/>
      <c r="B90" s="12"/>
      <c r="C90" s="12"/>
      <c r="D90" s="63"/>
      <c r="E90" s="63"/>
      <c r="F90" s="67"/>
      <c r="G90" s="64"/>
      <c r="H90" s="74" t="str">
        <f>IF(C90="","",VLOOKUP(C90,Tables!$A$12:$B$55,2,FALSE))</f>
        <v/>
      </c>
      <c r="I90" s="74" t="str">
        <f>IF(D90="","",VLOOKUP(C90,Tables!$A$12:$B$55,2,FALSE))</f>
        <v/>
      </c>
      <c r="K90" s="211"/>
      <c r="L90" s="211"/>
      <c r="M90" s="211"/>
      <c r="N90" s="211"/>
      <c r="O90" s="211"/>
      <c r="P90" s="211"/>
      <c r="Q90" s="211"/>
      <c r="R90" s="211"/>
      <c r="S90" s="211"/>
      <c r="T90" s="211"/>
    </row>
    <row r="91" spans="1:20" ht="16.5" customHeight="1">
      <c r="A91" s="63"/>
      <c r="B91" s="12"/>
      <c r="C91" s="12"/>
      <c r="D91" s="63"/>
      <c r="E91" s="63"/>
      <c r="F91" s="67"/>
      <c r="G91" s="64"/>
      <c r="H91" s="74" t="str">
        <f>IF(C91="","",VLOOKUP(C91,Tables!$A$12:$B$55,2,FALSE))</f>
        <v/>
      </c>
      <c r="I91" s="74" t="str">
        <f>IF(D91="","",VLOOKUP(C91,Tables!$A$12:$B$55,2,FALSE))</f>
        <v/>
      </c>
      <c r="K91" s="211"/>
      <c r="L91" s="211"/>
      <c r="M91" s="211"/>
      <c r="N91" s="211"/>
      <c r="O91" s="211"/>
      <c r="P91" s="211"/>
      <c r="Q91" s="211"/>
      <c r="R91" s="211"/>
      <c r="S91" s="211"/>
      <c r="T91" s="211"/>
    </row>
    <row r="92" spans="1:20" ht="16.5" customHeight="1">
      <c r="A92" s="63"/>
      <c r="B92" s="12"/>
      <c r="C92" s="12"/>
      <c r="D92" s="63"/>
      <c r="E92" s="63"/>
      <c r="F92" s="67"/>
      <c r="G92" s="64"/>
      <c r="H92" s="74" t="str">
        <f>IF(C92="","",VLOOKUP(C92,Tables!$A$12:$B$55,2,FALSE))</f>
        <v/>
      </c>
      <c r="I92" s="74" t="str">
        <f>IF(D92="","",VLOOKUP(C92,Tables!$A$12:$B$55,2,FALSE))</f>
        <v/>
      </c>
      <c r="K92" s="211"/>
      <c r="L92" s="211"/>
      <c r="M92" s="211"/>
      <c r="N92" s="211"/>
      <c r="O92" s="211"/>
      <c r="P92" s="211"/>
      <c r="Q92" s="211"/>
      <c r="R92" s="211"/>
      <c r="S92" s="211"/>
      <c r="T92" s="211"/>
    </row>
    <row r="93" spans="1:20" ht="16.5" customHeight="1">
      <c r="A93" s="63"/>
      <c r="B93" s="12"/>
      <c r="C93" s="12"/>
      <c r="D93" s="63"/>
      <c r="E93" s="63"/>
      <c r="F93" s="67"/>
      <c r="G93" s="64"/>
      <c r="H93" s="74" t="str">
        <f>IF(C93="","",VLOOKUP(C93,Tables!$A$12:$B$55,2,FALSE))</f>
        <v/>
      </c>
      <c r="I93" s="74" t="str">
        <f>IF(D93="","",VLOOKUP(C93,Tables!$A$12:$B$55,2,FALSE))</f>
        <v/>
      </c>
      <c r="K93" s="211"/>
      <c r="L93" s="211"/>
      <c r="M93" s="211"/>
      <c r="N93" s="211"/>
      <c r="O93" s="211"/>
      <c r="P93" s="211"/>
      <c r="Q93" s="211"/>
      <c r="R93" s="211"/>
      <c r="S93" s="211"/>
      <c r="T93" s="211"/>
    </row>
    <row r="94" spans="1:20" ht="16.5" customHeight="1">
      <c r="A94" s="63"/>
      <c r="B94" s="12"/>
      <c r="C94" s="12"/>
      <c r="D94" s="63"/>
      <c r="E94" s="63"/>
      <c r="F94" s="67"/>
      <c r="G94" s="64"/>
      <c r="H94" s="74" t="str">
        <f>IF(C94="","",VLOOKUP(C94,Tables!$A$12:$B$55,2,FALSE))</f>
        <v/>
      </c>
      <c r="I94" s="74" t="str">
        <f>IF(D94="","",VLOOKUP(C94,Tables!$A$12:$B$55,2,FALSE))</f>
        <v/>
      </c>
      <c r="K94" s="211"/>
      <c r="L94" s="211"/>
      <c r="M94" s="211"/>
      <c r="N94" s="211"/>
      <c r="O94" s="211"/>
      <c r="P94" s="211"/>
      <c r="Q94" s="211"/>
      <c r="R94" s="211"/>
      <c r="S94" s="211"/>
      <c r="T94" s="211"/>
    </row>
    <row r="95" spans="1:20" ht="16.5" customHeight="1">
      <c r="A95" s="63"/>
      <c r="B95" s="12"/>
      <c r="C95" s="12"/>
      <c r="D95" s="63"/>
      <c r="E95" s="63"/>
      <c r="F95" s="67"/>
      <c r="G95" s="64"/>
      <c r="H95" s="74" t="str">
        <f>IF(C95="","",VLOOKUP(C95,Tables!$A$12:$B$55,2,FALSE))</f>
        <v/>
      </c>
      <c r="I95" s="74" t="str">
        <f>IF(D95="","",VLOOKUP(C95,Tables!$A$12:$B$55,2,FALSE))</f>
        <v/>
      </c>
      <c r="K95" s="211"/>
      <c r="L95" s="211"/>
      <c r="M95" s="211"/>
      <c r="N95" s="211"/>
      <c r="O95" s="211"/>
      <c r="P95" s="211"/>
      <c r="Q95" s="211"/>
      <c r="R95" s="211"/>
      <c r="S95" s="211"/>
      <c r="T95" s="211"/>
    </row>
    <row r="96" spans="1:20" ht="16.5" customHeight="1">
      <c r="A96" s="63"/>
      <c r="B96" s="12"/>
      <c r="C96" s="12"/>
      <c r="D96" s="63"/>
      <c r="E96" s="63"/>
      <c r="F96" s="67"/>
      <c r="G96" s="64"/>
      <c r="H96" s="74" t="str">
        <f>IF(C96="","",VLOOKUP(C96,Tables!$A$12:$B$55,2,FALSE))</f>
        <v/>
      </c>
      <c r="I96" s="74" t="str">
        <f>IF(D96="","",VLOOKUP(C96,Tables!$A$12:$B$55,2,FALSE))</f>
        <v/>
      </c>
      <c r="K96" s="211"/>
      <c r="L96" s="211"/>
      <c r="M96" s="211"/>
      <c r="N96" s="211"/>
      <c r="O96" s="211"/>
      <c r="P96" s="211"/>
      <c r="Q96" s="211"/>
      <c r="R96" s="211"/>
      <c r="S96" s="211"/>
      <c r="T96" s="211"/>
    </row>
    <row r="97" spans="1:20" ht="16.5" customHeight="1">
      <c r="A97" s="63"/>
      <c r="B97" s="12"/>
      <c r="C97" s="12"/>
      <c r="D97" s="63"/>
      <c r="E97" s="63"/>
      <c r="F97" s="67"/>
      <c r="G97" s="64"/>
      <c r="H97" s="74" t="str">
        <f>IF(C97="","",VLOOKUP(C97,Tables!$A$12:$B$55,2,FALSE))</f>
        <v/>
      </c>
      <c r="I97" s="74" t="str">
        <f>IF(D97="","",VLOOKUP(C97,Tables!$A$12:$B$55,2,FALSE))</f>
        <v/>
      </c>
      <c r="K97" s="211"/>
      <c r="L97" s="211"/>
      <c r="M97" s="211"/>
      <c r="N97" s="211"/>
      <c r="O97" s="211"/>
      <c r="P97" s="211"/>
      <c r="Q97" s="211"/>
      <c r="R97" s="211"/>
      <c r="S97" s="211"/>
      <c r="T97" s="211"/>
    </row>
    <row r="98" spans="1:20" ht="16.5" customHeight="1">
      <c r="A98" s="63"/>
      <c r="B98" s="12"/>
      <c r="C98" s="12"/>
      <c r="D98" s="63"/>
      <c r="E98" s="63"/>
      <c r="F98" s="67"/>
      <c r="G98" s="64"/>
      <c r="H98" s="74" t="str">
        <f>IF(C98="","",VLOOKUP(C98,Tables!$A$12:$B$55,2,FALSE))</f>
        <v/>
      </c>
      <c r="I98" s="74" t="str">
        <f>IF(D98="","",VLOOKUP(C98,Tables!$A$12:$B$55,2,FALSE))</f>
        <v/>
      </c>
      <c r="K98" s="211"/>
      <c r="L98" s="211"/>
      <c r="M98" s="211"/>
      <c r="N98" s="211"/>
      <c r="O98" s="211"/>
      <c r="P98" s="211"/>
      <c r="Q98" s="211"/>
      <c r="R98" s="211"/>
      <c r="S98" s="211"/>
      <c r="T98" s="211"/>
    </row>
    <row r="99" spans="1:20" ht="16.5" customHeight="1">
      <c r="A99" s="63"/>
      <c r="B99" s="12"/>
      <c r="C99" s="12"/>
      <c r="D99" s="63"/>
      <c r="E99" s="63"/>
      <c r="F99" s="67"/>
      <c r="G99" s="64"/>
      <c r="H99" s="74" t="str">
        <f>IF(C99="","",VLOOKUP(C99,Tables!$A$12:$B$55,2,FALSE))</f>
        <v/>
      </c>
      <c r="I99" s="74" t="str">
        <f>IF(D99="","",VLOOKUP(C99,Tables!$A$12:$B$55,2,FALSE))</f>
        <v/>
      </c>
      <c r="K99" s="211"/>
      <c r="L99" s="211"/>
      <c r="M99" s="211"/>
      <c r="N99" s="211"/>
      <c r="O99" s="211"/>
      <c r="P99" s="211"/>
      <c r="Q99" s="211"/>
      <c r="R99" s="211"/>
      <c r="S99" s="211"/>
      <c r="T99" s="211"/>
    </row>
    <row r="100" spans="1:20" ht="16.5" customHeight="1">
      <c r="A100" s="63"/>
      <c r="B100" s="12"/>
      <c r="C100" s="12"/>
      <c r="D100" s="63"/>
      <c r="E100" s="63"/>
      <c r="F100" s="67"/>
      <c r="G100" s="64"/>
      <c r="H100" s="74" t="str">
        <f>IF(C100="","",VLOOKUP(C100,Tables!$A$12:$B$55,2,FALSE))</f>
        <v/>
      </c>
      <c r="I100" s="74" t="str">
        <f>IF(D100="","",VLOOKUP(C100,Tables!$A$12:$B$55,2,FALSE))</f>
        <v/>
      </c>
      <c r="K100" s="211"/>
      <c r="L100" s="211"/>
      <c r="M100" s="211"/>
      <c r="N100" s="211"/>
      <c r="O100" s="211"/>
      <c r="P100" s="211"/>
      <c r="Q100" s="211"/>
      <c r="R100" s="211"/>
      <c r="S100" s="211"/>
      <c r="T100" s="211"/>
    </row>
    <row r="101" spans="1:20" ht="16.5" customHeight="1">
      <c r="A101" s="63"/>
      <c r="B101" s="12"/>
      <c r="C101" s="12"/>
      <c r="D101" s="63"/>
      <c r="E101" s="63"/>
      <c r="F101" s="67"/>
      <c r="G101" s="64"/>
      <c r="H101" s="74" t="str">
        <f>IF(C101="","",VLOOKUP(C101,Tables!$A$12:$B$55,2,FALSE))</f>
        <v/>
      </c>
      <c r="I101" s="74" t="str">
        <f>IF(D101="","",VLOOKUP(C101,Tables!$A$12:$B$55,2,FALSE))</f>
        <v/>
      </c>
      <c r="K101" s="211"/>
      <c r="L101" s="211"/>
      <c r="M101" s="211"/>
      <c r="N101" s="211"/>
      <c r="O101" s="211"/>
      <c r="P101" s="211"/>
      <c r="Q101" s="211"/>
      <c r="R101" s="211"/>
      <c r="S101" s="211"/>
      <c r="T101" s="211"/>
    </row>
    <row r="102" spans="1:20" ht="16.5" customHeight="1">
      <c r="A102" s="63"/>
      <c r="B102" s="12"/>
      <c r="C102" s="12"/>
      <c r="D102" s="63"/>
      <c r="E102" s="63"/>
      <c r="F102" s="67"/>
      <c r="G102" s="64"/>
      <c r="H102" s="74" t="str">
        <f>IF(C102="","",VLOOKUP(C102,Tables!$A$12:$B$55,2,FALSE))</f>
        <v/>
      </c>
      <c r="I102" s="74" t="str">
        <f>IF(D102="","",VLOOKUP(C102,Tables!$A$12:$B$55,2,FALSE))</f>
        <v/>
      </c>
      <c r="K102" s="211"/>
      <c r="L102" s="211"/>
      <c r="M102" s="211"/>
      <c r="N102" s="211"/>
      <c r="O102" s="211"/>
      <c r="P102" s="211"/>
      <c r="Q102" s="211"/>
      <c r="R102" s="211"/>
      <c r="S102" s="211"/>
      <c r="T102" s="211"/>
    </row>
    <row r="103" spans="1:20" ht="16.5" customHeight="1">
      <c r="A103" s="63"/>
      <c r="B103" s="12"/>
      <c r="C103" s="12"/>
      <c r="D103" s="63"/>
      <c r="E103" s="63"/>
      <c r="F103" s="67"/>
      <c r="G103" s="64"/>
      <c r="H103" s="74" t="str">
        <f>IF(C103="","",VLOOKUP(C103,Tables!$A$12:$B$55,2,FALSE))</f>
        <v/>
      </c>
      <c r="I103" s="74" t="str">
        <f>IF(D103="","",VLOOKUP(C103,Tables!$A$12:$B$55,2,FALSE))</f>
        <v/>
      </c>
      <c r="K103" s="211"/>
      <c r="L103" s="211"/>
      <c r="M103" s="211"/>
      <c r="N103" s="211"/>
      <c r="O103" s="211"/>
      <c r="P103" s="211"/>
      <c r="Q103" s="211"/>
      <c r="R103" s="211"/>
      <c r="S103" s="211"/>
      <c r="T103" s="211"/>
    </row>
    <row r="104" spans="1:20" ht="16.5" customHeight="1">
      <c r="A104" s="63"/>
      <c r="B104" s="12"/>
      <c r="C104" s="12"/>
      <c r="D104" s="63"/>
      <c r="E104" s="63"/>
      <c r="F104" s="67"/>
      <c r="G104" s="64"/>
      <c r="H104" s="74" t="str">
        <f>IF(C104="","",VLOOKUP(C104,Tables!$A$12:$B$55,2,FALSE))</f>
        <v/>
      </c>
      <c r="I104" s="74" t="str">
        <f>IF(D104="","",VLOOKUP(C104,Tables!$A$12:$B$55,2,FALSE))</f>
        <v/>
      </c>
      <c r="K104" s="211"/>
      <c r="L104" s="211"/>
      <c r="M104" s="211"/>
      <c r="N104" s="211"/>
      <c r="O104" s="211"/>
      <c r="P104" s="211"/>
      <c r="Q104" s="211"/>
      <c r="R104" s="211"/>
      <c r="S104" s="211"/>
      <c r="T104" s="211"/>
    </row>
    <row r="105" spans="1:20" ht="16.5" customHeight="1">
      <c r="A105" s="63"/>
      <c r="B105" s="12"/>
      <c r="C105" s="12"/>
      <c r="D105" s="63"/>
      <c r="E105" s="63"/>
      <c r="F105" s="67"/>
      <c r="G105" s="64"/>
      <c r="H105" s="74" t="str">
        <f>IF(C105="","",VLOOKUP(C105,Tables!$A$12:$B$55,2,FALSE))</f>
        <v/>
      </c>
      <c r="I105" s="74" t="str">
        <f>IF(D105="","",VLOOKUP(C105,Tables!$A$12:$B$55,2,FALSE))</f>
        <v/>
      </c>
      <c r="K105" s="211"/>
      <c r="L105" s="211"/>
      <c r="M105" s="211"/>
      <c r="N105" s="211"/>
      <c r="O105" s="211"/>
      <c r="P105" s="211"/>
      <c r="Q105" s="211"/>
      <c r="R105" s="211"/>
      <c r="S105" s="211"/>
      <c r="T105" s="211"/>
    </row>
    <row r="106" spans="1:20" ht="16.5" customHeight="1">
      <c r="A106" s="63"/>
      <c r="B106" s="12"/>
      <c r="C106" s="12"/>
      <c r="D106" s="63"/>
      <c r="E106" s="63"/>
      <c r="F106" s="67"/>
      <c r="G106" s="64"/>
      <c r="H106" s="74" t="str">
        <f>IF(C106="","",VLOOKUP(C106,Tables!$A$12:$B$55,2,FALSE))</f>
        <v/>
      </c>
      <c r="I106" s="74" t="str">
        <f>IF(D106="","",VLOOKUP(C106,Tables!$A$12:$B$55,2,FALSE))</f>
        <v/>
      </c>
      <c r="K106" s="211"/>
      <c r="L106" s="211"/>
      <c r="M106" s="211"/>
      <c r="N106" s="211"/>
      <c r="O106" s="211"/>
      <c r="P106" s="211"/>
      <c r="Q106" s="211"/>
      <c r="R106" s="211"/>
      <c r="S106" s="211"/>
      <c r="T106" s="211"/>
    </row>
    <row r="107" spans="1:20" ht="16.5" customHeight="1">
      <c r="A107" s="63"/>
      <c r="B107" s="12"/>
      <c r="C107" s="12"/>
      <c r="D107" s="63"/>
      <c r="E107" s="63"/>
      <c r="F107" s="67"/>
      <c r="G107" s="64"/>
      <c r="H107" s="74" t="str">
        <f>IF(C107="","",VLOOKUP(C107,Tables!$A$12:$B$55,2,FALSE))</f>
        <v/>
      </c>
      <c r="I107" s="74" t="str">
        <f>IF(D107="","",VLOOKUP(C107,Tables!$A$12:$B$55,2,FALSE))</f>
        <v/>
      </c>
      <c r="K107" s="211"/>
      <c r="L107" s="211"/>
      <c r="M107" s="211"/>
      <c r="N107" s="211"/>
      <c r="O107" s="211"/>
      <c r="P107" s="211"/>
      <c r="Q107" s="211"/>
      <c r="R107" s="211"/>
      <c r="S107" s="211"/>
      <c r="T107" s="211"/>
    </row>
    <row r="108" spans="1:20" ht="16.5" customHeight="1">
      <c r="A108" s="63"/>
      <c r="B108" s="12"/>
      <c r="C108" s="12"/>
      <c r="D108" s="63"/>
      <c r="E108" s="63"/>
      <c r="F108" s="67"/>
      <c r="G108" s="64"/>
      <c r="H108" s="74" t="str">
        <f>IF(C108="","",VLOOKUP(C108,Tables!$A$12:$B$55,2,FALSE))</f>
        <v/>
      </c>
      <c r="I108" s="74" t="str">
        <f>IF(D108="","",VLOOKUP(C108,Tables!$A$12:$B$55,2,FALSE))</f>
        <v/>
      </c>
      <c r="K108" s="211"/>
      <c r="L108" s="211"/>
      <c r="M108" s="211"/>
      <c r="N108" s="211"/>
      <c r="O108" s="211"/>
      <c r="P108" s="211"/>
      <c r="Q108" s="211"/>
      <c r="R108" s="211"/>
      <c r="S108" s="211"/>
      <c r="T108" s="211"/>
    </row>
    <row r="109" spans="1:20" ht="16.5" customHeight="1">
      <c r="A109" s="63"/>
      <c r="B109" s="12"/>
      <c r="C109" s="12"/>
      <c r="D109" s="63"/>
      <c r="E109" s="63"/>
      <c r="F109" s="67"/>
      <c r="G109" s="64"/>
      <c r="H109" s="74" t="str">
        <f>IF(C109="","",VLOOKUP(C109,Tables!$A$12:$B$55,2,FALSE))</f>
        <v/>
      </c>
      <c r="I109" s="74" t="str">
        <f>IF(D109="","",VLOOKUP(C109,Tables!$A$12:$B$55,2,FALSE))</f>
        <v/>
      </c>
      <c r="K109" s="211"/>
      <c r="L109" s="211"/>
      <c r="M109" s="211"/>
      <c r="N109" s="211"/>
      <c r="O109" s="211"/>
      <c r="P109" s="211"/>
      <c r="Q109" s="211"/>
      <c r="R109" s="211"/>
      <c r="S109" s="211"/>
      <c r="T109" s="211"/>
    </row>
    <row r="110" spans="1:20" ht="16.5" customHeight="1">
      <c r="A110" s="63"/>
      <c r="B110" s="12"/>
      <c r="C110" s="12"/>
      <c r="D110" s="63"/>
      <c r="E110" s="63"/>
      <c r="F110" s="67"/>
      <c r="G110" s="64"/>
      <c r="H110" s="74" t="str">
        <f>IF(C110="","",VLOOKUP(C110,Tables!$A$12:$B$55,2,FALSE))</f>
        <v/>
      </c>
      <c r="I110" s="74" t="str">
        <f>IF(D110="","",VLOOKUP(C110,Tables!$A$12:$B$55,2,FALSE))</f>
        <v/>
      </c>
      <c r="K110" s="211"/>
      <c r="L110" s="211"/>
      <c r="M110" s="211"/>
      <c r="N110" s="211"/>
      <c r="O110" s="211"/>
      <c r="P110" s="211"/>
      <c r="Q110" s="211"/>
      <c r="R110" s="211"/>
      <c r="S110" s="211"/>
      <c r="T110" s="211"/>
    </row>
    <row r="111" spans="1:20" ht="16.5" customHeight="1">
      <c r="A111" s="63"/>
      <c r="B111" s="12"/>
      <c r="C111" s="12"/>
      <c r="D111" s="63"/>
      <c r="E111" s="63"/>
      <c r="F111" s="67"/>
      <c r="G111" s="64"/>
      <c r="H111" s="74" t="str">
        <f>IF(C111="","",VLOOKUP(C111,Tables!$A$12:$B$55,2,FALSE))</f>
        <v/>
      </c>
      <c r="I111" s="74" t="str">
        <f>IF(D111="","",VLOOKUP(C111,Tables!$A$12:$B$55,2,FALSE))</f>
        <v/>
      </c>
      <c r="K111" s="211"/>
      <c r="L111" s="211"/>
      <c r="M111" s="211"/>
      <c r="N111" s="211"/>
      <c r="O111" s="211"/>
      <c r="P111" s="211"/>
      <c r="Q111" s="211"/>
      <c r="R111" s="211"/>
      <c r="S111" s="211"/>
      <c r="T111" s="211"/>
    </row>
    <row r="112" spans="1:20" ht="16.5" customHeight="1">
      <c r="A112" s="63"/>
      <c r="B112" s="12"/>
      <c r="C112" s="12"/>
      <c r="D112" s="63"/>
      <c r="E112" s="63"/>
      <c r="F112" s="67"/>
      <c r="G112" s="64"/>
      <c r="H112" s="74" t="str">
        <f>IF(C112="","",VLOOKUP(C112,Tables!$A$12:$B$55,2,FALSE))</f>
        <v/>
      </c>
      <c r="I112" s="74" t="str">
        <f>IF(D112="","",VLOOKUP(C112,Tables!$A$12:$B$55,2,FALSE))</f>
        <v/>
      </c>
      <c r="K112" s="211"/>
      <c r="L112" s="211"/>
      <c r="M112" s="211"/>
      <c r="N112" s="211"/>
      <c r="O112" s="211"/>
      <c r="P112" s="211"/>
      <c r="Q112" s="211"/>
      <c r="R112" s="211"/>
      <c r="S112" s="211"/>
      <c r="T112" s="211"/>
    </row>
    <row r="113" spans="1:20" ht="16.5" customHeight="1">
      <c r="A113" s="63"/>
      <c r="B113" s="12"/>
      <c r="C113" s="12"/>
      <c r="D113" s="63"/>
      <c r="E113" s="63"/>
      <c r="F113" s="67"/>
      <c r="G113" s="64"/>
      <c r="H113" s="74" t="str">
        <f>IF(C113="","",VLOOKUP(C113,Tables!$A$12:$B$55,2,FALSE))</f>
        <v/>
      </c>
      <c r="I113" s="74" t="str">
        <f>IF(D113="","",VLOOKUP(C113,Tables!$A$12:$B$55,2,FALSE))</f>
        <v/>
      </c>
      <c r="K113" s="211"/>
      <c r="L113" s="211"/>
      <c r="M113" s="211"/>
      <c r="N113" s="211"/>
      <c r="O113" s="211"/>
      <c r="P113" s="211"/>
      <c r="Q113" s="211"/>
      <c r="R113" s="211"/>
      <c r="S113" s="211"/>
      <c r="T113" s="211"/>
    </row>
    <row r="114" spans="1:20" ht="16.5" customHeight="1">
      <c r="A114" s="63"/>
      <c r="B114" s="12"/>
      <c r="C114" s="12"/>
      <c r="D114" s="63"/>
      <c r="E114" s="63"/>
      <c r="F114" s="67"/>
      <c r="G114" s="64"/>
      <c r="H114" s="74" t="str">
        <f>IF(C114="","",VLOOKUP(C114,Tables!$A$12:$B$55,2,FALSE))</f>
        <v/>
      </c>
      <c r="I114" s="74" t="str">
        <f>IF(D114="","",VLOOKUP(C114,Tables!$A$12:$B$55,2,FALSE))</f>
        <v/>
      </c>
      <c r="K114" s="211"/>
      <c r="L114" s="211"/>
      <c r="M114" s="211"/>
      <c r="N114" s="211"/>
      <c r="O114" s="211"/>
      <c r="P114" s="211"/>
      <c r="Q114" s="211"/>
      <c r="R114" s="211"/>
      <c r="S114" s="211"/>
      <c r="T114" s="211"/>
    </row>
    <row r="115" spans="1:20" ht="16.5" customHeight="1">
      <c r="A115" s="63"/>
      <c r="B115" s="12"/>
      <c r="C115" s="12"/>
      <c r="D115" s="63"/>
      <c r="E115" s="63"/>
      <c r="F115" s="67"/>
      <c r="G115" s="64"/>
      <c r="H115" s="74" t="str">
        <f>IF(C115="","",VLOOKUP(C115,Tables!$A$12:$B$55,2,FALSE))</f>
        <v/>
      </c>
      <c r="I115" s="74" t="str">
        <f>IF(D115="","",VLOOKUP(C115,Tables!$A$12:$B$55,2,FALSE))</f>
        <v/>
      </c>
      <c r="K115" s="211"/>
      <c r="L115" s="211"/>
      <c r="M115" s="211"/>
      <c r="N115" s="211"/>
      <c r="O115" s="211"/>
      <c r="P115" s="211"/>
      <c r="Q115" s="211"/>
      <c r="R115" s="211"/>
      <c r="S115" s="211"/>
      <c r="T115" s="211"/>
    </row>
    <row r="116" spans="1:20" ht="16.5" customHeight="1">
      <c r="A116" s="63"/>
      <c r="B116" s="12"/>
      <c r="C116" s="12"/>
      <c r="D116" s="63"/>
      <c r="E116" s="63"/>
      <c r="F116" s="67"/>
      <c r="G116" s="64"/>
      <c r="H116" s="74" t="str">
        <f>IF(C116="","",VLOOKUP(C116,Tables!$A$12:$B$55,2,FALSE))</f>
        <v/>
      </c>
      <c r="I116" s="74" t="str">
        <f>IF(D116="","",VLOOKUP(C116,Tables!$A$12:$B$55,2,FALSE))</f>
        <v/>
      </c>
      <c r="K116" s="211"/>
      <c r="L116" s="211"/>
      <c r="M116" s="211"/>
      <c r="N116" s="211"/>
      <c r="O116" s="211"/>
      <c r="P116" s="211"/>
      <c r="Q116" s="211"/>
      <c r="R116" s="211"/>
      <c r="S116" s="211"/>
      <c r="T116" s="211"/>
    </row>
    <row r="117" spans="1:20" ht="16.5" customHeight="1">
      <c r="A117" s="63"/>
      <c r="B117" s="12"/>
      <c r="C117" s="12"/>
      <c r="D117" s="63"/>
      <c r="E117" s="63"/>
      <c r="F117" s="67"/>
      <c r="G117" s="64"/>
      <c r="H117" s="74" t="str">
        <f>IF(C117="","",VLOOKUP(C117,Tables!$A$12:$B$55,2,FALSE))</f>
        <v/>
      </c>
      <c r="I117" s="74" t="str">
        <f>IF(D117="","",VLOOKUP(C117,Tables!$A$12:$B$55,2,FALSE))</f>
        <v/>
      </c>
      <c r="K117" s="211"/>
      <c r="L117" s="211"/>
      <c r="M117" s="211"/>
      <c r="N117" s="211"/>
      <c r="O117" s="211"/>
      <c r="P117" s="211"/>
      <c r="Q117" s="211"/>
      <c r="R117" s="211"/>
      <c r="S117" s="211"/>
      <c r="T117" s="211"/>
    </row>
    <row r="118" spans="1:20" ht="16.5" customHeight="1">
      <c r="A118" s="63"/>
      <c r="B118" s="12"/>
      <c r="C118" s="12"/>
      <c r="D118" s="63"/>
      <c r="E118" s="63"/>
      <c r="F118" s="67"/>
      <c r="G118" s="64"/>
      <c r="H118" s="74" t="str">
        <f>IF(C118="","",VLOOKUP(C118,Tables!$A$12:$B$55,2,FALSE))</f>
        <v/>
      </c>
      <c r="I118" s="74" t="str">
        <f>IF(D118="","",VLOOKUP(C118,Tables!$A$12:$B$55,2,FALSE))</f>
        <v/>
      </c>
      <c r="K118" s="211"/>
      <c r="L118" s="211"/>
      <c r="M118" s="211"/>
      <c r="N118" s="211"/>
      <c r="O118" s="211"/>
      <c r="P118" s="211"/>
      <c r="Q118" s="211"/>
      <c r="R118" s="211"/>
      <c r="S118" s="211"/>
      <c r="T118" s="211"/>
    </row>
    <row r="119" spans="1:20" ht="16.5" customHeight="1">
      <c r="A119" s="63"/>
      <c r="B119" s="12"/>
      <c r="C119" s="12"/>
      <c r="D119" s="63"/>
      <c r="E119" s="63"/>
      <c r="F119" s="67"/>
      <c r="G119" s="64"/>
      <c r="H119" s="74" t="str">
        <f>IF(C119="","",VLOOKUP(C119,Tables!$A$12:$B$55,2,FALSE))</f>
        <v/>
      </c>
      <c r="I119" s="74" t="str">
        <f>IF(D119="","",VLOOKUP(C119,Tables!$A$12:$B$55,2,FALSE))</f>
        <v/>
      </c>
      <c r="K119" s="211"/>
      <c r="L119" s="211"/>
      <c r="M119" s="211"/>
      <c r="N119" s="211"/>
      <c r="O119" s="211"/>
      <c r="P119" s="211"/>
      <c r="Q119" s="211"/>
      <c r="R119" s="211"/>
      <c r="S119" s="211"/>
      <c r="T119" s="211"/>
    </row>
    <row r="120" spans="1:20" ht="16.5" customHeight="1">
      <c r="A120" s="63"/>
      <c r="B120" s="12"/>
      <c r="C120" s="12"/>
      <c r="D120" s="63"/>
      <c r="E120" s="63"/>
      <c r="F120" s="67"/>
      <c r="G120" s="64"/>
      <c r="H120" s="74" t="str">
        <f>IF(C120="","",VLOOKUP(C120,Tables!$A$12:$B$55,2,FALSE))</f>
        <v/>
      </c>
      <c r="I120" s="74" t="str">
        <f>IF(D120="","",VLOOKUP(C120,Tables!$A$12:$B$55,2,FALSE))</f>
        <v/>
      </c>
      <c r="K120" s="211"/>
      <c r="L120" s="211"/>
      <c r="M120" s="211"/>
      <c r="N120" s="211"/>
      <c r="O120" s="211"/>
      <c r="P120" s="211"/>
      <c r="Q120" s="211"/>
      <c r="R120" s="211"/>
      <c r="S120" s="211"/>
      <c r="T120" s="211"/>
    </row>
    <row r="121" spans="1:20" ht="16.5" customHeight="1">
      <c r="A121" s="63"/>
      <c r="B121" s="12"/>
      <c r="C121" s="12"/>
      <c r="D121" s="63"/>
      <c r="E121" s="63"/>
      <c r="F121" s="67"/>
      <c r="G121" s="64"/>
      <c r="H121" s="74" t="str">
        <f>IF(C121="","",VLOOKUP(C121,Tables!$A$12:$B$55,2,FALSE))</f>
        <v/>
      </c>
      <c r="I121" s="74" t="str">
        <f>IF(D121="","",VLOOKUP(C121,Tables!$A$12:$B$55,2,FALSE))</f>
        <v/>
      </c>
      <c r="K121" s="211"/>
      <c r="L121" s="211"/>
      <c r="M121" s="211"/>
      <c r="N121" s="211"/>
      <c r="O121" s="211"/>
      <c r="P121" s="211"/>
      <c r="Q121" s="211"/>
      <c r="R121" s="211"/>
      <c r="S121" s="211"/>
      <c r="T121" s="211"/>
    </row>
    <row r="122" spans="1:20" ht="16.5" customHeight="1">
      <c r="A122" s="63"/>
      <c r="B122" s="12"/>
      <c r="C122" s="12"/>
      <c r="D122" s="63"/>
      <c r="E122" s="63"/>
      <c r="F122" s="67"/>
      <c r="G122" s="64"/>
      <c r="H122" s="74" t="str">
        <f>IF(C122="","",VLOOKUP(C122,Tables!$A$12:$B$55,2,FALSE))</f>
        <v/>
      </c>
      <c r="I122" s="74" t="str">
        <f>IF(D122="","",VLOOKUP(C122,Tables!$A$12:$B$55,2,FALSE))</f>
        <v/>
      </c>
      <c r="K122" s="211"/>
      <c r="L122" s="211"/>
      <c r="M122" s="211"/>
      <c r="N122" s="211"/>
      <c r="O122" s="211"/>
      <c r="P122" s="211"/>
      <c r="Q122" s="211"/>
      <c r="R122" s="211"/>
      <c r="S122" s="211"/>
      <c r="T122" s="211"/>
    </row>
    <row r="123" spans="1:20" ht="16.5" customHeight="1">
      <c r="A123" s="63"/>
      <c r="B123" s="12"/>
      <c r="C123" s="12"/>
      <c r="D123" s="63"/>
      <c r="E123" s="63"/>
      <c r="F123" s="67"/>
      <c r="G123" s="64"/>
      <c r="H123" s="74" t="str">
        <f>IF(C123="","",VLOOKUP(C123,Tables!$A$12:$B$55,2,FALSE))</f>
        <v/>
      </c>
      <c r="I123" s="74" t="str">
        <f>IF(D123="","",VLOOKUP(C123,Tables!$A$12:$B$55,2,FALSE))</f>
        <v/>
      </c>
      <c r="K123" s="211"/>
      <c r="L123" s="211"/>
      <c r="M123" s="211"/>
      <c r="N123" s="211"/>
      <c r="O123" s="211"/>
      <c r="P123" s="211"/>
      <c r="Q123" s="211"/>
      <c r="R123" s="211"/>
      <c r="S123" s="211"/>
      <c r="T123" s="211"/>
    </row>
    <row r="124" spans="1:20" ht="16.5" customHeight="1">
      <c r="A124" s="63"/>
      <c r="B124" s="12"/>
      <c r="C124" s="12"/>
      <c r="D124" s="63"/>
      <c r="E124" s="63"/>
      <c r="F124" s="67"/>
      <c r="G124" s="64"/>
      <c r="H124" s="74" t="str">
        <f>IF(C124="","",VLOOKUP(C124,Tables!$A$12:$B$55,2,FALSE))</f>
        <v/>
      </c>
      <c r="I124" s="74" t="str">
        <f>IF(D124="","",VLOOKUP(C124,Tables!$A$12:$B$55,2,FALSE))</f>
        <v/>
      </c>
      <c r="K124" s="211"/>
      <c r="L124" s="211"/>
      <c r="M124" s="211"/>
      <c r="N124" s="211"/>
      <c r="O124" s="211"/>
      <c r="P124" s="211"/>
      <c r="Q124" s="211"/>
      <c r="R124" s="211"/>
      <c r="S124" s="211"/>
      <c r="T124" s="211"/>
    </row>
    <row r="125" spans="1:20" ht="16.5" customHeight="1">
      <c r="A125" s="63"/>
      <c r="B125" s="12"/>
      <c r="C125" s="12"/>
      <c r="D125" s="63"/>
      <c r="E125" s="63"/>
      <c r="F125" s="67"/>
      <c r="G125" s="64"/>
      <c r="H125" s="74" t="str">
        <f>IF(C125="","",VLOOKUP(C125,Tables!$A$12:$B$55,2,FALSE))</f>
        <v/>
      </c>
      <c r="I125" s="74" t="str">
        <f>IF(D125="","",VLOOKUP(C125,Tables!$A$12:$B$55,2,FALSE))</f>
        <v/>
      </c>
      <c r="K125" s="211"/>
      <c r="L125" s="211"/>
      <c r="M125" s="211"/>
      <c r="N125" s="211"/>
      <c r="O125" s="211"/>
      <c r="P125" s="211"/>
      <c r="Q125" s="211"/>
      <c r="R125" s="211"/>
      <c r="S125" s="211"/>
      <c r="T125" s="211"/>
    </row>
    <row r="126" spans="1:20" ht="16.5" customHeight="1">
      <c r="A126" s="63"/>
      <c r="B126" s="12"/>
      <c r="C126" s="12"/>
      <c r="D126" s="63"/>
      <c r="E126" s="63"/>
      <c r="F126" s="67"/>
      <c r="G126" s="64"/>
      <c r="H126" s="74" t="str">
        <f>IF(C126="","",VLOOKUP(C126,Tables!$A$12:$B$55,2,FALSE))</f>
        <v/>
      </c>
      <c r="I126" s="74" t="str">
        <f>IF(D126="","",VLOOKUP(C126,Tables!$A$12:$B$55,2,FALSE))</f>
        <v/>
      </c>
      <c r="K126" s="211"/>
      <c r="L126" s="211"/>
      <c r="M126" s="211"/>
      <c r="N126" s="211"/>
      <c r="O126" s="211"/>
      <c r="P126" s="211"/>
      <c r="Q126" s="211"/>
      <c r="R126" s="211"/>
      <c r="S126" s="211"/>
      <c r="T126" s="211"/>
    </row>
    <row r="127" spans="1:20" ht="16.5" customHeight="1">
      <c r="A127" s="63"/>
      <c r="B127" s="12"/>
      <c r="C127" s="12"/>
      <c r="D127" s="63"/>
      <c r="E127" s="63"/>
      <c r="F127" s="67"/>
      <c r="G127" s="64"/>
      <c r="H127" s="74" t="str">
        <f>IF(C127="","",VLOOKUP(C127,Tables!$A$12:$B$55,2,FALSE))</f>
        <v/>
      </c>
      <c r="I127" s="74" t="str">
        <f>IF(D127="","",VLOOKUP(C127,Tables!$A$12:$B$55,2,FALSE))</f>
        <v/>
      </c>
      <c r="K127" s="211"/>
      <c r="L127" s="211"/>
      <c r="M127" s="211"/>
      <c r="N127" s="211"/>
      <c r="O127" s="211"/>
      <c r="P127" s="211"/>
      <c r="Q127" s="211"/>
      <c r="R127" s="211"/>
      <c r="S127" s="211"/>
      <c r="T127" s="211"/>
    </row>
    <row r="128" spans="1:20" ht="16.5" customHeight="1">
      <c r="A128" s="63"/>
      <c r="B128" s="12"/>
      <c r="C128" s="12"/>
      <c r="D128" s="63"/>
      <c r="E128" s="63"/>
      <c r="F128" s="67"/>
      <c r="G128" s="64"/>
      <c r="H128" s="74" t="str">
        <f>IF(C128="","",VLOOKUP(C128,Tables!$A$12:$B$55,2,FALSE))</f>
        <v/>
      </c>
      <c r="I128" s="74" t="str">
        <f>IF(D128="","",VLOOKUP(C128,Tables!$A$12:$B$55,2,FALSE))</f>
        <v/>
      </c>
      <c r="K128" s="211"/>
      <c r="L128" s="211"/>
      <c r="M128" s="211"/>
      <c r="N128" s="211"/>
      <c r="O128" s="211"/>
      <c r="P128" s="211"/>
      <c r="Q128" s="211"/>
      <c r="R128" s="211"/>
      <c r="S128" s="211"/>
      <c r="T128" s="211"/>
    </row>
    <row r="129" spans="1:20" ht="16.5" customHeight="1">
      <c r="A129" s="63"/>
      <c r="B129" s="12"/>
      <c r="C129" s="12"/>
      <c r="D129" s="63"/>
      <c r="E129" s="63"/>
      <c r="F129" s="67"/>
      <c r="G129" s="64"/>
      <c r="H129" s="74" t="str">
        <f>IF(C129="","",VLOOKUP(C129,Tables!$A$12:$B$55,2,FALSE))</f>
        <v/>
      </c>
      <c r="I129" s="74" t="str">
        <f>IF(D129="","",VLOOKUP(C129,Tables!$A$12:$B$55,2,FALSE))</f>
        <v/>
      </c>
      <c r="K129" s="211"/>
      <c r="L129" s="211"/>
      <c r="M129" s="211"/>
      <c r="N129" s="211"/>
      <c r="O129" s="211"/>
      <c r="P129" s="211"/>
      <c r="Q129" s="211"/>
      <c r="R129" s="211"/>
      <c r="S129" s="211"/>
      <c r="T129" s="211"/>
    </row>
    <row r="130" spans="1:20" ht="16.5" customHeight="1">
      <c r="A130" s="63"/>
      <c r="B130" s="12"/>
      <c r="C130" s="12"/>
      <c r="D130" s="63"/>
      <c r="E130" s="63"/>
      <c r="F130" s="67"/>
      <c r="G130" s="64"/>
      <c r="H130" s="74" t="str">
        <f>IF(C130="","",VLOOKUP(C130,Tables!$A$12:$B$55,2,FALSE))</f>
        <v/>
      </c>
      <c r="I130" s="74" t="str">
        <f>IF(D130="","",VLOOKUP(C130,Tables!$A$12:$B$55,2,FALSE))</f>
        <v/>
      </c>
      <c r="K130" s="211"/>
      <c r="L130" s="211"/>
      <c r="M130" s="211"/>
      <c r="N130" s="211"/>
      <c r="O130" s="211"/>
      <c r="P130" s="211"/>
      <c r="Q130" s="211"/>
      <c r="R130" s="211"/>
      <c r="S130" s="211"/>
      <c r="T130" s="211"/>
    </row>
    <row r="131" spans="1:20" ht="16.5" customHeight="1">
      <c r="A131" s="63"/>
      <c r="B131" s="12"/>
      <c r="C131" s="12"/>
      <c r="D131" s="63"/>
      <c r="E131" s="63"/>
      <c r="F131" s="67"/>
      <c r="G131" s="64"/>
      <c r="H131" s="74" t="str">
        <f>IF(C131="","",VLOOKUP(C131,Tables!$A$12:$B$55,2,FALSE))</f>
        <v/>
      </c>
      <c r="I131" s="74" t="str">
        <f>IF(D131="","",VLOOKUP(C131,Tables!$A$12:$B$55,2,FALSE))</f>
        <v/>
      </c>
      <c r="K131" s="211"/>
      <c r="L131" s="211"/>
      <c r="M131" s="211"/>
      <c r="N131" s="211"/>
      <c r="O131" s="211"/>
      <c r="P131" s="211"/>
      <c r="Q131" s="211"/>
      <c r="R131" s="211"/>
      <c r="S131" s="211"/>
      <c r="T131" s="211"/>
    </row>
    <row r="132" spans="1:20" ht="16.5" customHeight="1">
      <c r="A132" s="63"/>
      <c r="B132" s="12"/>
      <c r="C132" s="12"/>
      <c r="D132" s="63"/>
      <c r="E132" s="63"/>
      <c r="F132" s="67"/>
      <c r="G132" s="64"/>
      <c r="H132" s="74" t="str">
        <f>IF(C132="","",VLOOKUP(C132,Tables!$A$12:$B$55,2,FALSE))</f>
        <v/>
      </c>
      <c r="I132" s="74" t="str">
        <f>IF(D132="","",VLOOKUP(C132,Tables!$A$12:$B$55,2,FALSE))</f>
        <v/>
      </c>
      <c r="K132" s="211"/>
      <c r="L132" s="211"/>
      <c r="M132" s="211"/>
      <c r="N132" s="211"/>
      <c r="O132" s="211"/>
      <c r="P132" s="211"/>
      <c r="Q132" s="211"/>
      <c r="R132" s="211"/>
      <c r="S132" s="211"/>
      <c r="T132" s="211"/>
    </row>
    <row r="133" spans="1:20" ht="16.5" customHeight="1">
      <c r="A133" s="63"/>
      <c r="B133" s="12"/>
      <c r="C133" s="12"/>
      <c r="D133" s="63"/>
      <c r="E133" s="63"/>
      <c r="F133" s="67"/>
      <c r="G133" s="64"/>
      <c r="H133" s="74" t="str">
        <f>IF(C133="","",VLOOKUP(C133,Tables!$A$12:$B$55,2,FALSE))</f>
        <v/>
      </c>
      <c r="I133" s="74" t="str">
        <f>IF(D133="","",VLOOKUP(C133,Tables!$A$12:$B$55,2,FALSE))</f>
        <v/>
      </c>
      <c r="K133" s="211"/>
      <c r="L133" s="211"/>
      <c r="M133" s="211"/>
      <c r="N133" s="211"/>
      <c r="O133" s="211"/>
      <c r="P133" s="211"/>
      <c r="Q133" s="211"/>
      <c r="R133" s="211"/>
      <c r="S133" s="211"/>
      <c r="T133" s="211"/>
    </row>
    <row r="134" spans="1:20" ht="16.5" customHeight="1">
      <c r="A134" s="63"/>
      <c r="B134" s="12"/>
      <c r="C134" s="12"/>
      <c r="D134" s="63"/>
      <c r="E134" s="63"/>
      <c r="F134" s="67"/>
      <c r="G134" s="64"/>
      <c r="H134" s="74" t="str">
        <f>IF(C134="","",VLOOKUP(C134,Tables!$A$12:$B$55,2,FALSE))</f>
        <v/>
      </c>
      <c r="I134" s="74" t="str">
        <f>IF(D134="","",VLOOKUP(C134,Tables!$A$12:$B$55,2,FALSE))</f>
        <v/>
      </c>
      <c r="K134" s="211"/>
      <c r="L134" s="211"/>
      <c r="M134" s="211"/>
      <c r="N134" s="211"/>
      <c r="O134" s="211"/>
      <c r="P134" s="211"/>
      <c r="Q134" s="211"/>
      <c r="R134" s="211"/>
      <c r="S134" s="211"/>
      <c r="T134" s="211"/>
    </row>
    <row r="135" spans="1:20" ht="16.5" customHeight="1">
      <c r="A135" s="63"/>
      <c r="B135" s="12"/>
      <c r="C135" s="12"/>
      <c r="D135" s="63"/>
      <c r="E135" s="63"/>
      <c r="F135" s="67"/>
      <c r="G135" s="64"/>
      <c r="H135" s="74" t="str">
        <f>IF(C135="","",VLOOKUP(C135,Tables!$A$12:$B$55,2,FALSE))</f>
        <v/>
      </c>
      <c r="I135" s="74" t="str">
        <f>IF(D135="","",VLOOKUP(C135,Tables!$A$12:$B$55,2,FALSE))</f>
        <v/>
      </c>
      <c r="K135" s="211"/>
      <c r="L135" s="211"/>
      <c r="M135" s="211"/>
      <c r="N135" s="211"/>
      <c r="O135" s="211"/>
      <c r="P135" s="211"/>
      <c r="Q135" s="211"/>
      <c r="R135" s="211"/>
      <c r="S135" s="211"/>
      <c r="T135" s="211"/>
    </row>
    <row r="136" spans="1:20" ht="16.5" customHeight="1">
      <c r="A136" s="63"/>
      <c r="B136" s="12"/>
      <c r="C136" s="12"/>
      <c r="D136" s="63"/>
      <c r="E136" s="63"/>
      <c r="F136" s="67"/>
      <c r="G136" s="64"/>
      <c r="H136" s="74" t="str">
        <f>IF(C136="","",VLOOKUP(C136,Tables!$A$12:$B$55,2,FALSE))</f>
        <v/>
      </c>
      <c r="I136" s="74" t="str">
        <f>IF(D136="","",VLOOKUP(C136,Tables!$A$12:$B$55,2,FALSE))</f>
        <v/>
      </c>
      <c r="K136" s="211"/>
      <c r="L136" s="211"/>
      <c r="M136" s="211"/>
      <c r="N136" s="211"/>
      <c r="O136" s="211"/>
      <c r="P136" s="211"/>
      <c r="Q136" s="211"/>
      <c r="R136" s="211"/>
      <c r="S136" s="211"/>
      <c r="T136" s="211"/>
    </row>
    <row r="137" spans="1:20" ht="16.5" customHeight="1">
      <c r="A137" s="63"/>
      <c r="B137" s="12"/>
      <c r="C137" s="12"/>
      <c r="D137" s="63"/>
      <c r="E137" s="63"/>
      <c r="F137" s="67"/>
      <c r="G137" s="64"/>
      <c r="H137" s="74" t="str">
        <f>IF(C137="","",VLOOKUP(C137,Tables!$A$12:$B$55,2,FALSE))</f>
        <v/>
      </c>
      <c r="I137" s="74" t="str">
        <f>IF(D137="","",VLOOKUP(C137,Tables!$A$12:$B$55,2,FALSE))</f>
        <v/>
      </c>
      <c r="K137" s="211"/>
      <c r="L137" s="211"/>
      <c r="M137" s="211"/>
      <c r="N137" s="211"/>
      <c r="O137" s="211"/>
      <c r="P137" s="211"/>
      <c r="Q137" s="211"/>
      <c r="R137" s="211"/>
      <c r="S137" s="211"/>
      <c r="T137" s="211"/>
    </row>
    <row r="138" spans="1:20" ht="16.5" customHeight="1">
      <c r="A138" s="63"/>
      <c r="B138" s="12"/>
      <c r="C138" s="12"/>
      <c r="D138" s="63"/>
      <c r="E138" s="63"/>
      <c r="F138" s="67"/>
      <c r="G138" s="64"/>
      <c r="H138" s="74" t="str">
        <f>IF(C138="","",VLOOKUP(C138,Tables!$A$12:$B$55,2,FALSE))</f>
        <v/>
      </c>
      <c r="I138" s="74" t="str">
        <f>IF(D138="","",VLOOKUP(C138,Tables!$A$12:$B$55,2,FALSE))</f>
        <v/>
      </c>
      <c r="K138" s="211"/>
      <c r="L138" s="211"/>
      <c r="M138" s="211"/>
      <c r="N138" s="211"/>
      <c r="O138" s="211"/>
      <c r="P138" s="211"/>
      <c r="Q138" s="211"/>
      <c r="R138" s="211"/>
      <c r="S138" s="211"/>
      <c r="T138" s="211"/>
    </row>
    <row r="139" spans="1:20" ht="16.5" customHeight="1">
      <c r="A139" s="63"/>
      <c r="B139" s="12"/>
      <c r="C139" s="12"/>
      <c r="D139" s="63"/>
      <c r="E139" s="63"/>
      <c r="F139" s="67"/>
      <c r="G139" s="64"/>
      <c r="H139" s="74" t="str">
        <f>IF(C139="","",VLOOKUP(C139,Tables!$A$12:$B$55,2,FALSE))</f>
        <v/>
      </c>
      <c r="I139" s="74" t="str">
        <f>IF(D139="","",VLOOKUP(C139,Tables!$A$12:$B$55,2,FALSE))</f>
        <v/>
      </c>
      <c r="K139" s="211"/>
      <c r="L139" s="211"/>
      <c r="M139" s="211"/>
      <c r="N139" s="211"/>
      <c r="O139" s="211"/>
      <c r="P139" s="211"/>
      <c r="Q139" s="211"/>
      <c r="R139" s="211"/>
      <c r="S139" s="211"/>
      <c r="T139" s="211"/>
    </row>
    <row r="140" spans="1:20" ht="16.5" customHeight="1">
      <c r="A140" s="63"/>
      <c r="B140" s="12"/>
      <c r="C140" s="12"/>
      <c r="D140" s="63"/>
      <c r="E140" s="63"/>
      <c r="F140" s="67"/>
      <c r="G140" s="64"/>
      <c r="H140" s="74" t="str">
        <f>IF(C140="","",VLOOKUP(C140,Tables!$A$12:$B$55,2,FALSE))</f>
        <v/>
      </c>
      <c r="I140" s="74" t="str">
        <f>IF(D140="","",VLOOKUP(C140,Tables!$A$12:$B$55,2,FALSE))</f>
        <v/>
      </c>
      <c r="K140" s="211"/>
      <c r="L140" s="211"/>
      <c r="M140" s="211"/>
      <c r="N140" s="211"/>
      <c r="O140" s="211"/>
      <c r="P140" s="211"/>
      <c r="Q140" s="211"/>
      <c r="R140" s="211"/>
      <c r="S140" s="211"/>
      <c r="T140" s="211"/>
    </row>
    <row r="141" spans="1:20" ht="16.5" customHeight="1">
      <c r="A141" s="63"/>
      <c r="B141" s="12"/>
      <c r="C141" s="12"/>
      <c r="D141" s="63"/>
      <c r="E141" s="63"/>
      <c r="F141" s="67"/>
      <c r="G141" s="64"/>
      <c r="H141" s="74" t="str">
        <f>IF(C141="","",VLOOKUP(C141,Tables!$A$12:$B$55,2,FALSE))</f>
        <v/>
      </c>
      <c r="I141" s="74" t="str">
        <f>IF(D141="","",VLOOKUP(C141,Tables!$A$12:$B$55,2,FALSE))</f>
        <v/>
      </c>
      <c r="K141" s="211"/>
      <c r="L141" s="211"/>
      <c r="M141" s="211"/>
      <c r="N141" s="211"/>
      <c r="O141" s="211"/>
      <c r="P141" s="211"/>
      <c r="Q141" s="211"/>
      <c r="R141" s="211"/>
      <c r="S141" s="211"/>
      <c r="T141" s="211"/>
    </row>
    <row r="142" spans="1:20" ht="16.5" customHeight="1">
      <c r="A142" s="63"/>
      <c r="B142" s="12"/>
      <c r="C142" s="12"/>
      <c r="D142" s="63"/>
      <c r="E142" s="63"/>
      <c r="F142" s="67"/>
      <c r="G142" s="64"/>
      <c r="H142" s="74" t="str">
        <f>IF(C142="","",VLOOKUP(C142,Tables!$A$12:$B$55,2,FALSE))</f>
        <v/>
      </c>
      <c r="I142" s="74" t="str">
        <f>IF(D142="","",VLOOKUP(C142,Tables!$A$12:$B$55,2,FALSE))</f>
        <v/>
      </c>
      <c r="K142" s="211"/>
      <c r="L142" s="211"/>
      <c r="M142" s="211"/>
      <c r="N142" s="211"/>
      <c r="O142" s="211"/>
      <c r="P142" s="211"/>
      <c r="Q142" s="211"/>
      <c r="R142" s="211"/>
      <c r="S142" s="211"/>
      <c r="T142" s="211"/>
    </row>
    <row r="143" spans="1:20" ht="16.5" customHeight="1">
      <c r="A143" s="63"/>
      <c r="B143" s="12"/>
      <c r="C143" s="12"/>
      <c r="D143" s="63"/>
      <c r="E143" s="63"/>
      <c r="F143" s="67"/>
      <c r="G143" s="64"/>
      <c r="H143" s="74" t="str">
        <f>IF(C143="","",VLOOKUP(C143,Tables!$A$12:$B$55,2,FALSE))</f>
        <v/>
      </c>
      <c r="I143" s="74" t="str">
        <f>IF(D143="","",VLOOKUP(C143,Tables!$A$12:$B$55,2,FALSE))</f>
        <v/>
      </c>
      <c r="K143" s="211"/>
      <c r="L143" s="211"/>
      <c r="M143" s="211"/>
      <c r="N143" s="211"/>
      <c r="O143" s="211"/>
      <c r="P143" s="211"/>
      <c r="Q143" s="211"/>
      <c r="R143" s="211"/>
      <c r="S143" s="211"/>
      <c r="T143" s="211"/>
    </row>
    <row r="144" spans="1:20" ht="16.5" customHeight="1">
      <c r="A144" s="63"/>
      <c r="B144" s="12"/>
      <c r="C144" s="12"/>
      <c r="D144" s="63"/>
      <c r="E144" s="63"/>
      <c r="F144" s="67"/>
      <c r="G144" s="64"/>
      <c r="H144" s="74" t="str">
        <f>IF(C144="","",VLOOKUP(C144,Tables!$A$12:$B$55,2,FALSE))</f>
        <v/>
      </c>
      <c r="I144" s="74" t="str">
        <f>IF(D144="","",VLOOKUP(C144,Tables!$A$12:$B$55,2,FALSE))</f>
        <v/>
      </c>
      <c r="K144" s="211"/>
      <c r="L144" s="211"/>
      <c r="M144" s="211"/>
      <c r="N144" s="211"/>
      <c r="O144" s="211"/>
      <c r="P144" s="211"/>
      <c r="Q144" s="211"/>
      <c r="R144" s="211"/>
      <c r="S144" s="211"/>
      <c r="T144" s="211"/>
    </row>
    <row r="145" spans="1:20" ht="16.5" customHeight="1">
      <c r="A145" s="63"/>
      <c r="B145" s="12"/>
      <c r="C145" s="12"/>
      <c r="D145" s="63"/>
      <c r="E145" s="63"/>
      <c r="F145" s="67"/>
      <c r="G145" s="64"/>
      <c r="H145" s="74" t="str">
        <f>IF(C145="","",VLOOKUP(C145,Tables!$A$12:$B$55,2,FALSE))</f>
        <v/>
      </c>
      <c r="I145" s="74" t="str">
        <f>IF(D145="","",VLOOKUP(C145,Tables!$A$12:$B$55,2,FALSE))</f>
        <v/>
      </c>
      <c r="K145" s="211"/>
      <c r="L145" s="211"/>
      <c r="M145" s="211"/>
      <c r="N145" s="211"/>
      <c r="O145" s="211"/>
      <c r="P145" s="211"/>
      <c r="Q145" s="211"/>
      <c r="R145" s="211"/>
      <c r="S145" s="211"/>
      <c r="T145" s="211"/>
    </row>
    <row r="146" spans="1:20" ht="16.5" customHeight="1">
      <c r="A146" s="63"/>
      <c r="B146" s="12"/>
      <c r="C146" s="12"/>
      <c r="D146" s="63"/>
      <c r="E146" s="63"/>
      <c r="F146" s="67"/>
      <c r="G146" s="64"/>
      <c r="H146" s="74" t="str">
        <f>IF(C146="","",VLOOKUP(C146,Tables!$A$12:$B$55,2,FALSE))</f>
        <v/>
      </c>
      <c r="I146" s="74" t="str">
        <f>IF(D146="","",VLOOKUP(C146,Tables!$A$12:$B$55,2,FALSE))</f>
        <v/>
      </c>
      <c r="K146" s="211"/>
      <c r="L146" s="211"/>
      <c r="M146" s="211"/>
      <c r="N146" s="211"/>
      <c r="O146" s="211"/>
      <c r="P146" s="211"/>
      <c r="Q146" s="211"/>
      <c r="R146" s="211"/>
      <c r="S146" s="211"/>
      <c r="T146" s="211"/>
    </row>
    <row r="147" spans="1:20" ht="16.5" customHeight="1">
      <c r="A147" s="63"/>
      <c r="B147" s="12"/>
      <c r="C147" s="12"/>
      <c r="D147" s="63"/>
      <c r="E147" s="63"/>
      <c r="F147" s="67"/>
      <c r="G147" s="64"/>
      <c r="H147" s="74" t="str">
        <f>IF(C147="","",VLOOKUP(C147,Tables!$A$12:$B$55,2,FALSE))</f>
        <v/>
      </c>
      <c r="I147" s="74" t="str">
        <f>IF(D147="","",VLOOKUP(C147,Tables!$A$12:$B$55,2,FALSE))</f>
        <v/>
      </c>
      <c r="K147" s="211"/>
      <c r="L147" s="211"/>
      <c r="M147" s="211"/>
      <c r="N147" s="211"/>
      <c r="O147" s="211"/>
      <c r="P147" s="211"/>
      <c r="Q147" s="211"/>
      <c r="R147" s="211"/>
      <c r="S147" s="211"/>
      <c r="T147" s="211"/>
    </row>
    <row r="148" spans="1:20" ht="16.5" customHeight="1">
      <c r="A148" s="63"/>
      <c r="B148" s="12"/>
      <c r="C148" s="12"/>
      <c r="D148" s="63"/>
      <c r="E148" s="63"/>
      <c r="F148" s="67"/>
      <c r="G148" s="64"/>
      <c r="H148" s="74" t="str">
        <f>IF(C148="","",VLOOKUP(C148,Tables!$A$12:$B$55,2,FALSE))</f>
        <v/>
      </c>
      <c r="I148" s="74" t="str">
        <f>IF(D148="","",VLOOKUP(C148,Tables!$A$12:$B$55,2,FALSE))</f>
        <v/>
      </c>
      <c r="K148" s="211"/>
      <c r="L148" s="211"/>
      <c r="M148" s="211"/>
      <c r="N148" s="211"/>
      <c r="O148" s="211"/>
      <c r="P148" s="211"/>
      <c r="Q148" s="211"/>
      <c r="R148" s="211"/>
      <c r="S148" s="211"/>
      <c r="T148" s="211"/>
    </row>
    <row r="149" spans="1:20" ht="16.5" customHeight="1">
      <c r="A149" s="63"/>
      <c r="B149" s="12"/>
      <c r="C149" s="12"/>
      <c r="D149" s="63"/>
      <c r="E149" s="63"/>
      <c r="F149" s="67"/>
      <c r="G149" s="64"/>
      <c r="H149" s="74" t="str">
        <f>IF(C149="","",VLOOKUP(C149,Tables!$A$12:$B$55,2,FALSE))</f>
        <v/>
      </c>
      <c r="I149" s="74" t="str">
        <f>IF(D149="","",VLOOKUP(C149,Tables!$A$12:$B$55,2,FALSE))</f>
        <v/>
      </c>
      <c r="K149" s="211"/>
      <c r="L149" s="211"/>
      <c r="M149" s="211"/>
      <c r="N149" s="211"/>
      <c r="O149" s="211"/>
      <c r="P149" s="211"/>
      <c r="Q149" s="211"/>
      <c r="R149" s="211"/>
      <c r="S149" s="211"/>
      <c r="T149" s="211"/>
    </row>
    <row r="150" spans="1:20" ht="16.5" customHeight="1">
      <c r="A150" s="63"/>
      <c r="B150" s="12"/>
      <c r="C150" s="12"/>
      <c r="D150" s="63"/>
      <c r="E150" s="63"/>
      <c r="F150" s="67"/>
      <c r="G150" s="64"/>
      <c r="H150" s="74" t="str">
        <f>IF(C150="","",VLOOKUP(C150,Tables!$A$12:$B$55,2,FALSE))</f>
        <v/>
      </c>
      <c r="I150" s="74" t="str">
        <f>IF(D150="","",VLOOKUP(C150,Tables!$A$12:$B$55,2,FALSE))</f>
        <v/>
      </c>
      <c r="K150" s="211"/>
      <c r="L150" s="211"/>
      <c r="M150" s="211"/>
      <c r="N150" s="211"/>
      <c r="O150" s="211"/>
      <c r="P150" s="211"/>
      <c r="Q150" s="211"/>
      <c r="R150" s="211"/>
      <c r="S150" s="211"/>
      <c r="T150" s="211"/>
    </row>
    <row r="151" spans="1:20" ht="16.5" customHeight="1">
      <c r="A151" s="63"/>
      <c r="B151" s="12"/>
      <c r="C151" s="12"/>
      <c r="D151" s="63"/>
      <c r="E151" s="63"/>
      <c r="F151" s="67"/>
      <c r="G151" s="64"/>
      <c r="H151" s="74" t="str">
        <f>IF(C151="","",VLOOKUP(C151,Tables!$A$12:$B$55,2,FALSE))</f>
        <v/>
      </c>
      <c r="I151" s="74" t="str">
        <f>IF(D151="","",VLOOKUP(C151,Tables!$A$12:$B$55,2,FALSE))</f>
        <v/>
      </c>
      <c r="K151" s="211"/>
      <c r="L151" s="211"/>
      <c r="M151" s="211"/>
      <c r="N151" s="211"/>
      <c r="O151" s="211"/>
      <c r="P151" s="211"/>
      <c r="Q151" s="211"/>
      <c r="R151" s="211"/>
      <c r="S151" s="211"/>
      <c r="T151" s="211"/>
    </row>
    <row r="152" spans="1:20" ht="16.5" customHeight="1">
      <c r="A152" s="63"/>
      <c r="B152" s="12"/>
      <c r="C152" s="12"/>
      <c r="D152" s="63"/>
      <c r="E152" s="63"/>
      <c r="F152" s="67"/>
      <c r="G152" s="64"/>
      <c r="H152" s="74" t="str">
        <f>IF(C152="","",VLOOKUP(C152,Tables!$A$12:$B$55,2,FALSE))</f>
        <v/>
      </c>
      <c r="I152" s="74" t="str">
        <f>IF(D152="","",VLOOKUP(C152,Tables!$A$12:$B$55,2,FALSE))</f>
        <v/>
      </c>
      <c r="K152" s="211"/>
      <c r="L152" s="211"/>
      <c r="M152" s="211"/>
      <c r="N152" s="211"/>
      <c r="O152" s="211"/>
      <c r="P152" s="211"/>
      <c r="Q152" s="211"/>
      <c r="R152" s="211"/>
      <c r="S152" s="211"/>
      <c r="T152" s="211"/>
    </row>
    <row r="153" spans="1:20" ht="16.5" customHeight="1">
      <c r="A153" s="63"/>
      <c r="B153" s="12"/>
      <c r="C153" s="12"/>
      <c r="D153" s="63"/>
      <c r="E153" s="63"/>
      <c r="F153" s="67"/>
      <c r="G153" s="64"/>
      <c r="H153" s="74" t="str">
        <f>IF(C153="","",VLOOKUP(C153,Tables!$A$12:$B$55,2,FALSE))</f>
        <v/>
      </c>
      <c r="I153" s="74" t="str">
        <f>IF(D153="","",VLOOKUP(C153,Tables!$A$12:$B$55,2,FALSE))</f>
        <v/>
      </c>
      <c r="K153" s="211"/>
      <c r="L153" s="211"/>
      <c r="M153" s="211"/>
      <c r="N153" s="211"/>
      <c r="O153" s="211"/>
      <c r="P153" s="211"/>
      <c r="Q153" s="211"/>
      <c r="R153" s="211"/>
      <c r="S153" s="211"/>
      <c r="T153" s="211"/>
    </row>
    <row r="154" spans="1:20" ht="16.5" customHeight="1">
      <c r="A154" s="63"/>
      <c r="B154" s="12"/>
      <c r="C154" s="12"/>
      <c r="D154" s="63"/>
      <c r="E154" s="63"/>
      <c r="F154" s="67"/>
      <c r="G154" s="64"/>
      <c r="H154" s="74" t="str">
        <f>IF(C154="","",VLOOKUP(C154,Tables!$A$12:$B$55,2,FALSE))</f>
        <v/>
      </c>
      <c r="I154" s="74" t="str">
        <f>IF(D154="","",VLOOKUP(C154,Tables!$A$12:$B$55,2,FALSE))</f>
        <v/>
      </c>
      <c r="K154" s="211"/>
      <c r="L154" s="211"/>
      <c r="M154" s="211"/>
      <c r="N154" s="211"/>
      <c r="O154" s="211"/>
      <c r="P154" s="211"/>
      <c r="Q154" s="211"/>
      <c r="R154" s="211"/>
      <c r="S154" s="211"/>
      <c r="T154" s="211"/>
    </row>
    <row r="155" spans="1:20" ht="16.5" customHeight="1">
      <c r="A155" s="63"/>
      <c r="B155" s="12"/>
      <c r="C155" s="12"/>
      <c r="D155" s="63"/>
      <c r="E155" s="63"/>
      <c r="F155" s="67"/>
      <c r="G155" s="64"/>
      <c r="H155" s="74" t="str">
        <f>IF(C155="","",VLOOKUP(C155,Tables!$A$12:$B$55,2,FALSE))</f>
        <v/>
      </c>
      <c r="I155" s="74" t="str">
        <f>IF(D155="","",VLOOKUP(C155,Tables!$A$12:$B$55,2,FALSE))</f>
        <v/>
      </c>
      <c r="K155" s="211"/>
      <c r="L155" s="211"/>
      <c r="M155" s="211"/>
      <c r="N155" s="211"/>
      <c r="O155" s="211"/>
      <c r="P155" s="211"/>
      <c r="Q155" s="211"/>
      <c r="R155" s="211"/>
      <c r="S155" s="211"/>
      <c r="T155" s="211"/>
    </row>
    <row r="156" spans="1:20" ht="16.5" customHeight="1">
      <c r="A156" s="63"/>
      <c r="B156" s="12"/>
      <c r="C156" s="12"/>
      <c r="D156" s="63"/>
      <c r="E156" s="63"/>
      <c r="F156" s="67"/>
      <c r="G156" s="64"/>
      <c r="H156" s="74" t="str">
        <f>IF(C156="","",VLOOKUP(C156,Tables!$A$12:$B$55,2,FALSE))</f>
        <v/>
      </c>
      <c r="I156" s="74" t="str">
        <f>IF(D156="","",VLOOKUP(C156,Tables!$A$12:$B$55,2,FALSE))</f>
        <v/>
      </c>
      <c r="K156" s="211"/>
      <c r="L156" s="211"/>
      <c r="M156" s="211"/>
      <c r="N156" s="211"/>
      <c r="O156" s="211"/>
      <c r="P156" s="211"/>
      <c r="Q156" s="211"/>
      <c r="R156" s="211"/>
      <c r="S156" s="211"/>
      <c r="T156" s="211"/>
    </row>
    <row r="157" spans="1:20" ht="16.5" customHeight="1">
      <c r="A157" s="63"/>
      <c r="B157" s="12"/>
      <c r="C157" s="12"/>
      <c r="D157" s="63"/>
      <c r="E157" s="63"/>
      <c r="F157" s="67"/>
      <c r="G157" s="64"/>
      <c r="H157" s="74" t="str">
        <f>IF(C157="","",VLOOKUP(C157,Tables!$A$12:$B$55,2,FALSE))</f>
        <v/>
      </c>
      <c r="I157" s="74" t="str">
        <f>IF(D157="","",VLOOKUP(C157,Tables!$A$12:$B$55,2,FALSE))</f>
        <v/>
      </c>
      <c r="K157" s="211"/>
      <c r="L157" s="211"/>
      <c r="M157" s="211"/>
      <c r="N157" s="211"/>
      <c r="O157" s="211"/>
      <c r="P157" s="211"/>
      <c r="Q157" s="211"/>
      <c r="R157" s="211"/>
      <c r="S157" s="211"/>
      <c r="T157" s="211"/>
    </row>
    <row r="158" spans="1:20" ht="16.5" customHeight="1">
      <c r="A158" s="63"/>
      <c r="B158" s="12"/>
      <c r="C158" s="12"/>
      <c r="D158" s="63"/>
      <c r="E158" s="63"/>
      <c r="F158" s="67"/>
      <c r="G158" s="64"/>
      <c r="H158" s="74" t="str">
        <f>IF(C158="","",VLOOKUP(C158,Tables!$A$12:$B$55,2,FALSE))</f>
        <v/>
      </c>
      <c r="I158" s="74" t="str">
        <f>IF(D158="","",VLOOKUP(C158,Tables!$A$12:$B$55,2,FALSE))</f>
        <v/>
      </c>
      <c r="K158" s="211"/>
      <c r="L158" s="211"/>
      <c r="M158" s="211"/>
      <c r="N158" s="211"/>
      <c r="O158" s="211"/>
      <c r="P158" s="211"/>
      <c r="Q158" s="211"/>
      <c r="R158" s="211"/>
      <c r="S158" s="211"/>
      <c r="T158" s="211"/>
    </row>
    <row r="159" spans="1:20" ht="16.5" customHeight="1">
      <c r="A159" s="63"/>
      <c r="B159" s="12"/>
      <c r="C159" s="12"/>
      <c r="D159" s="63"/>
      <c r="E159" s="63"/>
      <c r="F159" s="67"/>
      <c r="G159" s="64"/>
      <c r="H159" s="74" t="str">
        <f>IF(C159="","",VLOOKUP(C159,Tables!$A$12:$B$55,2,FALSE))</f>
        <v/>
      </c>
      <c r="I159" s="74" t="str">
        <f>IF(D159="","",VLOOKUP(C159,Tables!$A$12:$B$55,2,FALSE))</f>
        <v/>
      </c>
      <c r="K159" s="211"/>
      <c r="L159" s="211"/>
      <c r="M159" s="211"/>
      <c r="N159" s="211"/>
      <c r="O159" s="211"/>
      <c r="P159" s="211"/>
      <c r="Q159" s="211"/>
      <c r="R159" s="211"/>
      <c r="S159" s="211"/>
      <c r="T159" s="211"/>
    </row>
    <row r="160" spans="1:20" ht="16.5" customHeight="1">
      <c r="A160" s="63"/>
      <c r="B160" s="12"/>
      <c r="C160" s="12"/>
      <c r="D160" s="63"/>
      <c r="E160" s="63"/>
      <c r="F160" s="67"/>
      <c r="G160" s="64"/>
      <c r="H160" s="74" t="str">
        <f>IF(C160="","",VLOOKUP(C160,Tables!$A$12:$B$55,2,FALSE))</f>
        <v/>
      </c>
      <c r="I160" s="74" t="str">
        <f>IF(D160="","",VLOOKUP(C160,Tables!$A$12:$B$55,2,FALSE))</f>
        <v/>
      </c>
      <c r="K160" s="211"/>
      <c r="L160" s="211"/>
      <c r="M160" s="211"/>
      <c r="N160" s="211"/>
      <c r="O160" s="211"/>
      <c r="P160" s="211"/>
      <c r="Q160" s="211"/>
      <c r="R160" s="211"/>
      <c r="S160" s="211"/>
      <c r="T160" s="211"/>
    </row>
    <row r="161" spans="1:20" ht="16.5" customHeight="1">
      <c r="A161" s="63"/>
      <c r="B161" s="12"/>
      <c r="C161" s="12"/>
      <c r="D161" s="63"/>
      <c r="E161" s="63"/>
      <c r="F161" s="67"/>
      <c r="G161" s="64"/>
      <c r="H161" s="74" t="str">
        <f>IF(C161="","",VLOOKUP(C161,Tables!$A$12:$B$55,2,FALSE))</f>
        <v/>
      </c>
      <c r="I161" s="74" t="str">
        <f>IF(D161="","",VLOOKUP(C161,Tables!$A$12:$B$55,2,FALSE))</f>
        <v/>
      </c>
      <c r="K161" s="211"/>
      <c r="L161" s="211"/>
      <c r="M161" s="211"/>
      <c r="N161" s="211"/>
      <c r="O161" s="211"/>
      <c r="P161" s="211"/>
      <c r="Q161" s="211"/>
      <c r="R161" s="211"/>
      <c r="S161" s="211"/>
      <c r="T161" s="211"/>
    </row>
    <row r="162" spans="1:20" ht="16.5" customHeight="1">
      <c r="A162" s="63"/>
      <c r="B162" s="12"/>
      <c r="C162" s="12"/>
      <c r="D162" s="63"/>
      <c r="E162" s="63"/>
      <c r="F162" s="67"/>
      <c r="G162" s="64"/>
      <c r="H162" s="74" t="str">
        <f>IF(C162="","",VLOOKUP(C162,Tables!$A$12:$B$55,2,FALSE))</f>
        <v/>
      </c>
      <c r="I162" s="74" t="str">
        <f>IF(D162="","",VLOOKUP(C162,Tables!$A$12:$B$55,2,FALSE))</f>
        <v/>
      </c>
      <c r="K162" s="211"/>
      <c r="L162" s="211"/>
      <c r="M162" s="211"/>
      <c r="N162" s="211"/>
      <c r="O162" s="211"/>
      <c r="P162" s="211"/>
      <c r="Q162" s="211"/>
      <c r="R162" s="211"/>
      <c r="S162" s="211"/>
      <c r="T162" s="211"/>
    </row>
    <row r="163" spans="1:20" ht="16.5" customHeight="1">
      <c r="A163" s="63"/>
      <c r="B163" s="12"/>
      <c r="C163" s="12"/>
      <c r="D163" s="63"/>
      <c r="E163" s="63"/>
      <c r="F163" s="67"/>
      <c r="G163" s="64"/>
      <c r="H163" s="74" t="str">
        <f>IF(C163="","",VLOOKUP(C163,Tables!$A$12:$B$55,2,FALSE))</f>
        <v/>
      </c>
      <c r="I163" s="74" t="str">
        <f>IF(D163="","",VLOOKUP(C163,Tables!$A$12:$B$55,2,FALSE))</f>
        <v/>
      </c>
      <c r="K163" s="211"/>
      <c r="L163" s="211"/>
      <c r="M163" s="211"/>
      <c r="N163" s="211"/>
      <c r="O163" s="211"/>
      <c r="P163" s="211"/>
      <c r="Q163" s="211"/>
      <c r="R163" s="211"/>
      <c r="S163" s="211"/>
      <c r="T163" s="211"/>
    </row>
    <row r="164" spans="1:20" ht="16.5" customHeight="1">
      <c r="A164" s="63"/>
      <c r="B164" s="12"/>
      <c r="C164" s="12"/>
      <c r="D164" s="63"/>
      <c r="E164" s="63"/>
      <c r="F164" s="67"/>
      <c r="G164" s="64"/>
      <c r="H164" s="74" t="str">
        <f>IF(C164="","",VLOOKUP(C164,Tables!$A$12:$B$55,2,FALSE))</f>
        <v/>
      </c>
      <c r="I164" s="74" t="str">
        <f>IF(D164="","",VLOOKUP(C164,Tables!$A$12:$B$55,2,FALSE))</f>
        <v/>
      </c>
      <c r="K164" s="211"/>
      <c r="L164" s="211"/>
      <c r="M164" s="211"/>
      <c r="N164" s="211"/>
      <c r="O164" s="211"/>
      <c r="P164" s="211"/>
      <c r="Q164" s="211"/>
      <c r="R164" s="211"/>
      <c r="S164" s="211"/>
      <c r="T164" s="211"/>
    </row>
    <row r="165" spans="1:20" ht="16.5" customHeight="1">
      <c r="A165" s="63"/>
      <c r="B165" s="12"/>
      <c r="C165" s="12"/>
      <c r="D165" s="63"/>
      <c r="E165" s="63"/>
      <c r="F165" s="67"/>
      <c r="G165" s="64"/>
      <c r="H165" s="74" t="str">
        <f>IF(C165="","",VLOOKUP(C165,Tables!$A$12:$B$55,2,FALSE))</f>
        <v/>
      </c>
      <c r="I165" s="74" t="str">
        <f>IF(D165="","",VLOOKUP(C165,Tables!$A$12:$B$55,2,FALSE))</f>
        <v/>
      </c>
      <c r="K165" s="211"/>
      <c r="L165" s="211"/>
      <c r="M165" s="211"/>
      <c r="N165" s="211"/>
      <c r="O165" s="211"/>
      <c r="P165" s="211"/>
      <c r="Q165" s="211"/>
      <c r="R165" s="211"/>
      <c r="S165" s="211"/>
      <c r="T165" s="211"/>
    </row>
    <row r="166" spans="1:20" ht="16.5" customHeight="1">
      <c r="A166" s="63"/>
      <c r="B166" s="12"/>
      <c r="C166" s="12"/>
      <c r="D166" s="63"/>
      <c r="E166" s="63"/>
      <c r="F166" s="67"/>
      <c r="G166" s="64"/>
      <c r="H166" s="74" t="str">
        <f>IF(C166="","",VLOOKUP(C166,Tables!$A$12:$B$55,2,FALSE))</f>
        <v/>
      </c>
      <c r="I166" s="74" t="str">
        <f>IF(D166="","",VLOOKUP(C166,Tables!$A$12:$B$55,2,FALSE))</f>
        <v/>
      </c>
      <c r="K166" s="211"/>
      <c r="L166" s="211"/>
      <c r="M166" s="211"/>
      <c r="N166" s="211"/>
      <c r="O166" s="211"/>
      <c r="P166" s="211"/>
      <c r="Q166" s="211"/>
      <c r="R166" s="211"/>
      <c r="S166" s="211"/>
      <c r="T166" s="211"/>
    </row>
    <row r="167" spans="1:20" ht="16.5" customHeight="1">
      <c r="A167" s="63"/>
      <c r="B167" s="12"/>
      <c r="C167" s="12"/>
      <c r="D167" s="63"/>
      <c r="E167" s="63"/>
      <c r="F167" s="67"/>
      <c r="G167" s="64"/>
      <c r="H167" s="74" t="str">
        <f>IF(C167="","",VLOOKUP(C167,Tables!$A$12:$B$55,2,FALSE))</f>
        <v/>
      </c>
      <c r="I167" s="74" t="str">
        <f>IF(D167="","",VLOOKUP(C167,Tables!$A$12:$B$55,2,FALSE))</f>
        <v/>
      </c>
      <c r="K167" s="211"/>
      <c r="L167" s="211"/>
      <c r="M167" s="211"/>
      <c r="N167" s="211"/>
      <c r="O167" s="211"/>
      <c r="P167" s="211"/>
      <c r="Q167" s="211"/>
      <c r="R167" s="211"/>
      <c r="S167" s="211"/>
      <c r="T167" s="211"/>
    </row>
    <row r="168" spans="1:20" ht="16.5" customHeight="1">
      <c r="A168" s="63"/>
      <c r="B168" s="12"/>
      <c r="C168" s="12"/>
      <c r="D168" s="63"/>
      <c r="E168" s="63"/>
      <c r="F168" s="67"/>
      <c r="G168" s="64"/>
      <c r="H168" s="74" t="str">
        <f>IF(C168="","",VLOOKUP(C168,Tables!$A$12:$B$55,2,FALSE))</f>
        <v/>
      </c>
      <c r="I168" s="74" t="str">
        <f>IF(D168="","",VLOOKUP(C168,Tables!$A$12:$B$55,2,FALSE))</f>
        <v/>
      </c>
      <c r="K168" s="211"/>
      <c r="L168" s="211"/>
      <c r="M168" s="211"/>
      <c r="N168" s="211"/>
      <c r="O168" s="211"/>
      <c r="P168" s="211"/>
      <c r="Q168" s="211"/>
      <c r="R168" s="211"/>
      <c r="S168" s="211"/>
      <c r="T168" s="211"/>
    </row>
    <row r="169" spans="1:20" ht="16.5" customHeight="1">
      <c r="A169" s="63"/>
      <c r="B169" s="12"/>
      <c r="C169" s="12"/>
      <c r="D169" s="63"/>
      <c r="E169" s="63"/>
      <c r="F169" s="67"/>
      <c r="G169" s="64"/>
      <c r="H169" s="74" t="str">
        <f>IF(C169="","",VLOOKUP(C169,Tables!$A$12:$B$55,2,FALSE))</f>
        <v/>
      </c>
      <c r="I169" s="74" t="str">
        <f>IF(D169="","",VLOOKUP(C169,Tables!$A$12:$B$55,2,FALSE))</f>
        <v/>
      </c>
      <c r="K169" s="211"/>
      <c r="L169" s="211"/>
      <c r="M169" s="211"/>
      <c r="N169" s="211"/>
      <c r="O169" s="211"/>
      <c r="P169" s="211"/>
      <c r="Q169" s="211"/>
      <c r="R169" s="211"/>
      <c r="S169" s="211"/>
      <c r="T169" s="211"/>
    </row>
    <row r="170" spans="1:20" ht="16.5" customHeight="1">
      <c r="A170" s="63"/>
      <c r="B170" s="12"/>
      <c r="C170" s="12"/>
      <c r="D170" s="63"/>
      <c r="E170" s="63"/>
      <c r="F170" s="67"/>
      <c r="G170" s="64"/>
      <c r="H170" s="74" t="str">
        <f>IF(C170="","",VLOOKUP(C170,Tables!$A$12:$B$55,2,FALSE))</f>
        <v/>
      </c>
      <c r="I170" s="74" t="str">
        <f>IF(D170="","",VLOOKUP(C170,Tables!$A$12:$B$55,2,FALSE))</f>
        <v/>
      </c>
      <c r="K170" s="211"/>
      <c r="L170" s="211"/>
      <c r="M170" s="211"/>
      <c r="N170" s="211"/>
      <c r="O170" s="211"/>
      <c r="P170" s="211"/>
      <c r="Q170" s="211"/>
      <c r="R170" s="211"/>
      <c r="S170" s="211"/>
      <c r="T170" s="211"/>
    </row>
    <row r="171" spans="1:20" ht="16.5" customHeight="1">
      <c r="A171" s="63"/>
      <c r="B171" s="12"/>
      <c r="C171" s="12"/>
      <c r="D171" s="63"/>
      <c r="E171" s="63"/>
      <c r="F171" s="67"/>
      <c r="G171" s="64"/>
      <c r="H171" s="74" t="str">
        <f>IF(C171="","",VLOOKUP(C171,Tables!$A$12:$B$55,2,FALSE))</f>
        <v/>
      </c>
      <c r="I171" s="74" t="str">
        <f>IF(D171="","",VLOOKUP(C171,Tables!$A$12:$B$55,2,FALSE))</f>
        <v/>
      </c>
      <c r="K171" s="211"/>
      <c r="L171" s="211"/>
      <c r="M171" s="211"/>
      <c r="N171" s="211"/>
      <c r="O171" s="211"/>
      <c r="P171" s="211"/>
      <c r="Q171" s="211"/>
      <c r="R171" s="211"/>
      <c r="S171" s="211"/>
      <c r="T171" s="211"/>
    </row>
    <row r="172" spans="1:20" ht="16.5" customHeight="1">
      <c r="A172" s="63"/>
      <c r="B172" s="12"/>
      <c r="C172" s="12"/>
      <c r="D172" s="63"/>
      <c r="E172" s="63"/>
      <c r="F172" s="67"/>
      <c r="G172" s="64"/>
      <c r="H172" s="74" t="str">
        <f>IF(C172="","",VLOOKUP(C172,Tables!$A$12:$B$55,2,FALSE))</f>
        <v/>
      </c>
      <c r="I172" s="74" t="str">
        <f>IF(D172="","",VLOOKUP(C172,Tables!$A$12:$B$55,2,FALSE))</f>
        <v/>
      </c>
      <c r="K172" s="211"/>
      <c r="L172" s="211"/>
      <c r="M172" s="211"/>
      <c r="N172" s="211"/>
      <c r="O172" s="211"/>
      <c r="P172" s="211"/>
      <c r="Q172" s="211"/>
      <c r="R172" s="211"/>
      <c r="S172" s="211"/>
      <c r="T172" s="211"/>
    </row>
    <row r="173" spans="1:20" ht="16.5" customHeight="1">
      <c r="A173" s="63"/>
      <c r="B173" s="12"/>
      <c r="C173" s="12"/>
      <c r="D173" s="63"/>
      <c r="E173" s="63"/>
      <c r="F173" s="67"/>
      <c r="G173" s="64"/>
      <c r="H173" s="74" t="str">
        <f>IF(C173="","",VLOOKUP(C173,Tables!$A$12:$B$55,2,FALSE))</f>
        <v/>
      </c>
      <c r="I173" s="74" t="str">
        <f>IF(D173="","",VLOOKUP(C173,Tables!$A$12:$B$55,2,FALSE))</f>
        <v/>
      </c>
      <c r="K173" s="211"/>
      <c r="L173" s="211"/>
      <c r="M173" s="211"/>
      <c r="N173" s="211"/>
      <c r="O173" s="211"/>
      <c r="P173" s="211"/>
      <c r="Q173" s="211"/>
      <c r="R173" s="211"/>
      <c r="S173" s="211"/>
      <c r="T173" s="211"/>
    </row>
    <row r="174" spans="1:20" ht="16.5" customHeight="1">
      <c r="A174" s="63"/>
      <c r="B174" s="12"/>
      <c r="C174" s="12"/>
      <c r="D174" s="63"/>
      <c r="E174" s="63"/>
      <c r="F174" s="67"/>
      <c r="G174" s="64"/>
      <c r="H174" s="74" t="str">
        <f>IF(C174="","",VLOOKUP(C174,Tables!$A$12:$B$55,2,FALSE))</f>
        <v/>
      </c>
      <c r="I174" s="74" t="str">
        <f>IF(D174="","",VLOOKUP(C174,Tables!$A$12:$B$55,2,FALSE))</f>
        <v/>
      </c>
      <c r="K174" s="211"/>
      <c r="L174" s="211"/>
      <c r="M174" s="211"/>
      <c r="N174" s="211"/>
      <c r="O174" s="211"/>
      <c r="P174" s="211"/>
      <c r="Q174" s="211"/>
      <c r="R174" s="211"/>
      <c r="S174" s="211"/>
      <c r="T174" s="211"/>
    </row>
    <row r="175" spans="1:20" ht="16.5" customHeight="1">
      <c r="A175" s="63"/>
      <c r="B175" s="12"/>
      <c r="C175" s="12"/>
      <c r="D175" s="63"/>
      <c r="E175" s="63"/>
      <c r="F175" s="67"/>
      <c r="G175" s="64"/>
      <c r="H175" s="74" t="str">
        <f>IF(C175="","",VLOOKUP(C175,Tables!$A$12:$B$55,2,FALSE))</f>
        <v/>
      </c>
      <c r="I175" s="74" t="str">
        <f>IF(D175="","",VLOOKUP(C175,Tables!$A$12:$B$55,2,FALSE))</f>
        <v/>
      </c>
      <c r="K175" s="211"/>
      <c r="L175" s="211"/>
      <c r="M175" s="211"/>
      <c r="N175" s="211"/>
      <c r="O175" s="211"/>
      <c r="P175" s="211"/>
      <c r="Q175" s="211"/>
      <c r="R175" s="211"/>
      <c r="S175" s="211"/>
      <c r="T175" s="211"/>
    </row>
    <row r="176" spans="1:20" ht="16.5" customHeight="1">
      <c r="A176" s="63"/>
      <c r="B176" s="12"/>
      <c r="C176" s="12"/>
      <c r="D176" s="63"/>
      <c r="E176" s="63"/>
      <c r="F176" s="67"/>
      <c r="G176" s="64"/>
      <c r="H176" s="74" t="str">
        <f>IF(C176="","",VLOOKUP(C176,Tables!$A$12:$B$55,2,FALSE))</f>
        <v/>
      </c>
      <c r="I176" s="74" t="str">
        <f>IF(D176="","",VLOOKUP(C176,Tables!$A$12:$B$55,2,FALSE))</f>
        <v/>
      </c>
      <c r="K176" s="211"/>
      <c r="L176" s="211"/>
      <c r="M176" s="211"/>
      <c r="N176" s="211"/>
      <c r="O176" s="211"/>
      <c r="P176" s="211"/>
      <c r="Q176" s="211"/>
      <c r="R176" s="211"/>
      <c r="S176" s="211"/>
      <c r="T176" s="211"/>
    </row>
    <row r="177" spans="1:20" ht="16.5" customHeight="1">
      <c r="A177" s="63"/>
      <c r="B177" s="12"/>
      <c r="C177" s="12"/>
      <c r="D177" s="63"/>
      <c r="E177" s="63"/>
      <c r="F177" s="67"/>
      <c r="G177" s="64"/>
      <c r="H177" s="74" t="str">
        <f>IF(C177="","",VLOOKUP(C177,Tables!$A$12:$B$55,2,FALSE))</f>
        <v/>
      </c>
      <c r="I177" s="74" t="str">
        <f>IF(D177="","",VLOOKUP(C177,Tables!$A$12:$B$55,2,FALSE))</f>
        <v/>
      </c>
      <c r="K177" s="211"/>
      <c r="L177" s="211"/>
      <c r="M177" s="211"/>
      <c r="N177" s="211"/>
      <c r="O177" s="211"/>
      <c r="P177" s="211"/>
      <c r="Q177" s="211"/>
      <c r="R177" s="211"/>
      <c r="S177" s="211"/>
      <c r="T177" s="211"/>
    </row>
    <row r="178" spans="1:20" ht="16.5" customHeight="1">
      <c r="A178" s="63"/>
      <c r="B178" s="12"/>
      <c r="C178" s="12"/>
      <c r="D178" s="63"/>
      <c r="E178" s="63"/>
      <c r="F178" s="67"/>
      <c r="G178" s="64"/>
      <c r="H178" s="74" t="str">
        <f>IF(C178="","",VLOOKUP(C178,Tables!$A$12:$B$55,2,FALSE))</f>
        <v/>
      </c>
      <c r="I178" s="74" t="str">
        <f>IF(D178="","",VLOOKUP(C178,Tables!$A$12:$B$55,2,FALSE))</f>
        <v/>
      </c>
      <c r="K178" s="211"/>
      <c r="L178" s="211"/>
      <c r="M178" s="211"/>
      <c r="N178" s="211"/>
      <c r="O178" s="211"/>
      <c r="P178" s="211"/>
      <c r="Q178" s="211"/>
      <c r="R178" s="211"/>
      <c r="S178" s="211"/>
      <c r="T178" s="211"/>
    </row>
    <row r="179" spans="1:20" ht="16.5" customHeight="1">
      <c r="A179" s="63"/>
      <c r="B179" s="12"/>
      <c r="C179" s="12"/>
      <c r="D179" s="63"/>
      <c r="E179" s="63"/>
      <c r="F179" s="67"/>
      <c r="G179" s="64"/>
      <c r="H179" s="74" t="str">
        <f>IF(C179="","",VLOOKUP(C179,Tables!$A$12:$B$55,2,FALSE))</f>
        <v/>
      </c>
      <c r="I179" s="74" t="str">
        <f>IF(D179="","",VLOOKUP(C179,Tables!$A$12:$B$55,2,FALSE))</f>
        <v/>
      </c>
      <c r="K179" s="211"/>
      <c r="L179" s="211"/>
      <c r="M179" s="211"/>
      <c r="N179" s="211"/>
      <c r="O179" s="211"/>
      <c r="P179" s="211"/>
      <c r="Q179" s="211"/>
      <c r="R179" s="211"/>
      <c r="S179" s="211"/>
      <c r="T179" s="211"/>
    </row>
    <row r="180" spans="1:20" ht="16.5" customHeight="1">
      <c r="A180" s="63"/>
      <c r="B180" s="12"/>
      <c r="C180" s="12"/>
      <c r="D180" s="63"/>
      <c r="E180" s="63"/>
      <c r="F180" s="67"/>
      <c r="G180" s="64"/>
      <c r="H180" s="74" t="str">
        <f>IF(C180="","",VLOOKUP(C180,Tables!$A$12:$B$55,2,FALSE))</f>
        <v/>
      </c>
      <c r="I180" s="74" t="str">
        <f>IF(D180="","",VLOOKUP(C180,Tables!$A$12:$B$55,2,FALSE))</f>
        <v/>
      </c>
      <c r="K180" s="211"/>
      <c r="L180" s="211"/>
      <c r="M180" s="211"/>
      <c r="N180" s="211"/>
      <c r="O180" s="211"/>
      <c r="P180" s="211"/>
      <c r="Q180" s="211"/>
      <c r="R180" s="211"/>
      <c r="S180" s="211"/>
      <c r="T180" s="211"/>
    </row>
    <row r="181" spans="1:20" ht="16.5" customHeight="1">
      <c r="A181" s="63"/>
      <c r="B181" s="12"/>
      <c r="C181" s="12"/>
      <c r="D181" s="63"/>
      <c r="E181" s="63"/>
      <c r="F181" s="67"/>
      <c r="G181" s="64"/>
      <c r="H181" s="74" t="str">
        <f>IF(C181="","",VLOOKUP(C181,Tables!$A$12:$B$55,2,FALSE))</f>
        <v/>
      </c>
      <c r="I181" s="74" t="str">
        <f>IF(D181="","",VLOOKUP(C181,Tables!$A$12:$B$55,2,FALSE))</f>
        <v/>
      </c>
      <c r="K181" s="211"/>
      <c r="L181" s="211"/>
      <c r="M181" s="211"/>
      <c r="N181" s="211"/>
      <c r="O181" s="211"/>
      <c r="P181" s="211"/>
      <c r="Q181" s="211"/>
      <c r="R181" s="211"/>
      <c r="S181" s="211"/>
      <c r="T181" s="211"/>
    </row>
    <row r="182" spans="1:20" ht="16.5" customHeight="1">
      <c r="A182" s="63"/>
      <c r="B182" s="12"/>
      <c r="C182" s="12"/>
      <c r="D182" s="63"/>
      <c r="E182" s="63"/>
      <c r="F182" s="67"/>
      <c r="G182" s="64"/>
      <c r="H182" s="74" t="str">
        <f>IF(C182="","",VLOOKUP(C182,Tables!$A$12:$B$55,2,FALSE))</f>
        <v/>
      </c>
      <c r="I182" s="74" t="str">
        <f>IF(D182="","",VLOOKUP(C182,Tables!$A$12:$B$55,2,FALSE))</f>
        <v/>
      </c>
      <c r="K182" s="211"/>
      <c r="L182" s="211"/>
      <c r="M182" s="211"/>
      <c r="N182" s="211"/>
      <c r="O182" s="211"/>
      <c r="P182" s="211"/>
      <c r="Q182" s="211"/>
      <c r="R182" s="211"/>
      <c r="S182" s="211"/>
      <c r="T182" s="211"/>
    </row>
    <row r="183" spans="1:20" ht="16.5" customHeight="1">
      <c r="A183" s="63"/>
      <c r="B183" s="12"/>
      <c r="C183" s="12"/>
      <c r="D183" s="63"/>
      <c r="E183" s="63"/>
      <c r="F183" s="67"/>
      <c r="G183" s="64"/>
      <c r="H183" s="74" t="str">
        <f>IF(C183="","",VLOOKUP(C183,Tables!$A$12:$B$55,2,FALSE))</f>
        <v/>
      </c>
      <c r="I183" s="74" t="str">
        <f>IF(D183="","",VLOOKUP(C183,Tables!$A$12:$B$55,2,FALSE))</f>
        <v/>
      </c>
      <c r="K183" s="211"/>
      <c r="L183" s="211"/>
      <c r="M183" s="211"/>
      <c r="N183" s="211"/>
      <c r="O183" s="211"/>
      <c r="P183" s="211"/>
      <c r="Q183" s="211"/>
      <c r="R183" s="211"/>
      <c r="S183" s="211"/>
      <c r="T183" s="211"/>
    </row>
    <row r="184" spans="1:20" ht="16.5" customHeight="1">
      <c r="A184" s="63"/>
      <c r="B184" s="12"/>
      <c r="C184" s="12"/>
      <c r="D184" s="63"/>
      <c r="E184" s="63"/>
      <c r="F184" s="67"/>
      <c r="G184" s="64"/>
      <c r="H184" s="74" t="str">
        <f>IF(C184="","",VLOOKUP(C184,Tables!$A$12:$B$55,2,FALSE))</f>
        <v/>
      </c>
      <c r="I184" s="74" t="str">
        <f>IF(D184="","",VLOOKUP(C184,Tables!$A$12:$B$55,2,FALSE))</f>
        <v/>
      </c>
      <c r="K184" s="211"/>
      <c r="L184" s="211"/>
      <c r="M184" s="211"/>
      <c r="N184" s="211"/>
      <c r="O184" s="211"/>
      <c r="P184" s="211"/>
      <c r="Q184" s="211"/>
      <c r="R184" s="211"/>
      <c r="S184" s="211"/>
      <c r="T184" s="211"/>
    </row>
    <row r="185" spans="1:20" ht="16.5" customHeight="1">
      <c r="A185" s="63"/>
      <c r="B185" s="12"/>
      <c r="C185" s="12"/>
      <c r="D185" s="63"/>
      <c r="E185" s="63"/>
      <c r="F185" s="67"/>
      <c r="G185" s="64"/>
      <c r="H185" s="74" t="str">
        <f>IF(C185="","",VLOOKUP(C185,Tables!$A$12:$B$55,2,FALSE))</f>
        <v/>
      </c>
      <c r="I185" s="74" t="str">
        <f>IF(D185="","",VLOOKUP(C185,Tables!$A$12:$B$55,2,FALSE))</f>
        <v/>
      </c>
      <c r="K185" s="211"/>
      <c r="L185" s="211"/>
      <c r="M185" s="211"/>
      <c r="N185" s="211"/>
      <c r="O185" s="211"/>
      <c r="P185" s="211"/>
      <c r="Q185" s="211"/>
      <c r="R185" s="211"/>
      <c r="S185" s="211"/>
      <c r="T185" s="211"/>
    </row>
    <row r="186" spans="1:20" ht="16.5" customHeight="1">
      <c r="A186" s="63"/>
      <c r="B186" s="12"/>
      <c r="C186" s="12"/>
      <c r="D186" s="63"/>
      <c r="E186" s="63"/>
      <c r="F186" s="67"/>
      <c r="G186" s="64"/>
      <c r="H186" s="74" t="str">
        <f>IF(C186="","",VLOOKUP(C186,Tables!$A$12:$B$55,2,FALSE))</f>
        <v/>
      </c>
      <c r="I186" s="74" t="str">
        <f>IF(D186="","",VLOOKUP(C186,Tables!$A$12:$B$55,2,FALSE))</f>
        <v/>
      </c>
      <c r="K186" s="211"/>
      <c r="L186" s="211"/>
      <c r="M186" s="211"/>
      <c r="N186" s="211"/>
      <c r="O186" s="211"/>
      <c r="P186" s="211"/>
      <c r="Q186" s="211"/>
      <c r="R186" s="211"/>
      <c r="S186" s="211"/>
      <c r="T186" s="211"/>
    </row>
    <row r="187" spans="1:20" ht="16.5" customHeight="1">
      <c r="A187" s="63"/>
      <c r="B187" s="12"/>
      <c r="C187" s="12"/>
      <c r="D187" s="63"/>
      <c r="E187" s="63"/>
      <c r="F187" s="67"/>
      <c r="G187" s="64"/>
      <c r="H187" s="74" t="str">
        <f>IF(C187="","",VLOOKUP(C187,Tables!$A$12:$B$55,2,FALSE))</f>
        <v/>
      </c>
      <c r="I187" s="74" t="str">
        <f>IF(D187="","",VLOOKUP(C187,Tables!$A$12:$B$55,2,FALSE))</f>
        <v/>
      </c>
      <c r="K187" s="211"/>
      <c r="L187" s="211"/>
      <c r="M187" s="211"/>
      <c r="N187" s="211"/>
      <c r="O187" s="211"/>
      <c r="P187" s="211"/>
      <c r="Q187" s="211"/>
      <c r="R187" s="211"/>
      <c r="S187" s="211"/>
      <c r="T187" s="211"/>
    </row>
    <row r="188" spans="1:20" ht="16.5" customHeight="1">
      <c r="A188" s="63"/>
      <c r="B188" s="12"/>
      <c r="C188" s="12"/>
      <c r="D188" s="63"/>
      <c r="E188" s="63"/>
      <c r="F188" s="67"/>
      <c r="G188" s="64"/>
      <c r="H188" s="74" t="str">
        <f>IF(C188="","",VLOOKUP(C188,Tables!$A$12:$B$55,2,FALSE))</f>
        <v/>
      </c>
      <c r="I188" s="74" t="str">
        <f>IF(D188="","",VLOOKUP(C188,Tables!$A$12:$B$55,2,FALSE))</f>
        <v/>
      </c>
      <c r="K188" s="211"/>
      <c r="L188" s="211"/>
      <c r="M188" s="211"/>
      <c r="N188" s="211"/>
      <c r="O188" s="211"/>
      <c r="P188" s="211"/>
      <c r="Q188" s="211"/>
      <c r="R188" s="211"/>
      <c r="S188" s="211"/>
      <c r="T188" s="211"/>
    </row>
    <row r="189" spans="1:20" ht="16.5" customHeight="1">
      <c r="A189" s="63"/>
      <c r="B189" s="12"/>
      <c r="C189" s="12"/>
      <c r="D189" s="63"/>
      <c r="E189" s="63"/>
      <c r="F189" s="67"/>
      <c r="G189" s="64"/>
      <c r="H189" s="74" t="str">
        <f>IF(C189="","",VLOOKUP(C189,Tables!$A$12:$B$55,2,FALSE))</f>
        <v/>
      </c>
      <c r="I189" s="74" t="str">
        <f>IF(D189="","",VLOOKUP(C189,Tables!$A$12:$B$55,2,FALSE))</f>
        <v/>
      </c>
      <c r="K189" s="211"/>
      <c r="L189" s="211"/>
      <c r="M189" s="211"/>
      <c r="N189" s="211"/>
      <c r="O189" s="211"/>
      <c r="P189" s="211"/>
      <c r="Q189" s="211"/>
      <c r="R189" s="211"/>
      <c r="S189" s="211"/>
      <c r="T189" s="211"/>
    </row>
    <row r="190" spans="1:20" ht="16.5" customHeight="1">
      <c r="A190" s="63"/>
      <c r="B190" s="12"/>
      <c r="C190" s="12"/>
      <c r="D190" s="63"/>
      <c r="E190" s="63"/>
      <c r="F190" s="67"/>
      <c r="G190" s="64"/>
      <c r="H190" s="74" t="str">
        <f>IF(C190="","",VLOOKUP(C190,Tables!$A$12:$B$55,2,FALSE))</f>
        <v/>
      </c>
      <c r="I190" s="74" t="str">
        <f>IF(D190="","",VLOOKUP(C190,Tables!$A$12:$B$55,2,FALSE))</f>
        <v/>
      </c>
      <c r="K190" s="211"/>
      <c r="L190" s="211"/>
      <c r="M190" s="211"/>
      <c r="N190" s="211"/>
      <c r="O190" s="211"/>
      <c r="P190" s="211"/>
      <c r="Q190" s="211"/>
      <c r="R190" s="211"/>
      <c r="S190" s="211"/>
      <c r="T190" s="211"/>
    </row>
    <row r="191" spans="1:20" ht="16.5" customHeight="1">
      <c r="A191" s="63"/>
      <c r="B191" s="12"/>
      <c r="C191" s="12"/>
      <c r="D191" s="63"/>
      <c r="E191" s="63"/>
      <c r="F191" s="67"/>
      <c r="G191" s="64"/>
      <c r="H191" s="74" t="str">
        <f>IF(C191="","",VLOOKUP(C191,Tables!$A$12:$B$55,2,FALSE))</f>
        <v/>
      </c>
      <c r="I191" s="74" t="str">
        <f>IF(D191="","",VLOOKUP(C191,Tables!$A$12:$B$55,2,FALSE))</f>
        <v/>
      </c>
      <c r="K191" s="211"/>
      <c r="L191" s="211"/>
      <c r="M191" s="211"/>
      <c r="N191" s="211"/>
      <c r="O191" s="211"/>
      <c r="P191" s="211"/>
      <c r="Q191" s="211"/>
      <c r="R191" s="211"/>
      <c r="S191" s="211"/>
      <c r="T191" s="211"/>
    </row>
    <row r="192" spans="1:20" ht="16.5" customHeight="1">
      <c r="A192" s="63"/>
      <c r="B192" s="12"/>
      <c r="C192" s="12"/>
      <c r="D192" s="63"/>
      <c r="E192" s="63"/>
      <c r="F192" s="67"/>
      <c r="G192" s="64"/>
      <c r="H192" s="74" t="str">
        <f>IF(C192="","",VLOOKUP(C192,Tables!$A$12:$B$55,2,FALSE))</f>
        <v/>
      </c>
      <c r="I192" s="74" t="str">
        <f>IF(D192="","",VLOOKUP(C192,Tables!$A$12:$B$55,2,FALSE))</f>
        <v/>
      </c>
      <c r="K192" s="211"/>
      <c r="L192" s="211"/>
      <c r="M192" s="211"/>
      <c r="N192" s="211"/>
      <c r="O192" s="211"/>
      <c r="P192" s="211"/>
      <c r="Q192" s="211"/>
      <c r="R192" s="211"/>
      <c r="S192" s="211"/>
      <c r="T192" s="211"/>
    </row>
    <row r="193" spans="1:20" ht="16.5" customHeight="1">
      <c r="A193" s="63"/>
      <c r="B193" s="12"/>
      <c r="C193" s="12"/>
      <c r="D193" s="63"/>
      <c r="E193" s="63"/>
      <c r="F193" s="67"/>
      <c r="G193" s="64"/>
      <c r="H193" s="74" t="str">
        <f>IF(C193="","",VLOOKUP(C193,Tables!$A$12:$B$55,2,FALSE))</f>
        <v/>
      </c>
      <c r="I193" s="74" t="str">
        <f>IF(D193="","",VLOOKUP(C193,Tables!$A$12:$B$55,2,FALSE))</f>
        <v/>
      </c>
      <c r="K193" s="211"/>
      <c r="L193" s="211"/>
      <c r="M193" s="211"/>
      <c r="N193" s="211"/>
      <c r="O193" s="211"/>
      <c r="P193" s="211"/>
      <c r="Q193" s="211"/>
      <c r="R193" s="211"/>
      <c r="S193" s="211"/>
      <c r="T193" s="211"/>
    </row>
    <row r="194" spans="1:20" ht="16.5" customHeight="1">
      <c r="A194" s="63"/>
      <c r="B194" s="12"/>
      <c r="C194" s="12"/>
      <c r="D194" s="63"/>
      <c r="E194" s="63"/>
      <c r="F194" s="67"/>
      <c r="G194" s="64"/>
      <c r="H194" s="74" t="str">
        <f>IF(C194="","",VLOOKUP(C194,Tables!$A$12:$B$55,2,FALSE))</f>
        <v/>
      </c>
      <c r="I194" s="74" t="str">
        <f>IF(D194="","",VLOOKUP(C194,Tables!$A$12:$B$55,2,FALSE))</f>
        <v/>
      </c>
      <c r="K194" s="211"/>
      <c r="L194" s="211"/>
      <c r="M194" s="211"/>
      <c r="N194" s="211"/>
      <c r="O194" s="211"/>
      <c r="P194" s="211"/>
      <c r="Q194" s="211"/>
      <c r="R194" s="211"/>
      <c r="S194" s="211"/>
      <c r="T194" s="211"/>
    </row>
    <row r="195" spans="1:20" ht="16.5" customHeight="1">
      <c r="A195" s="63"/>
      <c r="B195" s="12"/>
      <c r="C195" s="12"/>
      <c r="D195" s="63"/>
      <c r="E195" s="63"/>
      <c r="F195" s="67"/>
      <c r="G195" s="64"/>
      <c r="H195" s="74" t="str">
        <f>IF(C195="","",VLOOKUP(C195,Tables!$A$12:$B$55,2,FALSE))</f>
        <v/>
      </c>
      <c r="I195" s="74" t="str">
        <f>IF(D195="","",VLOOKUP(C195,Tables!$A$12:$B$55,2,FALSE))</f>
        <v/>
      </c>
      <c r="K195" s="211"/>
      <c r="L195" s="211"/>
      <c r="M195" s="211"/>
      <c r="N195" s="211"/>
      <c r="O195" s="211"/>
      <c r="P195" s="211"/>
      <c r="Q195" s="211"/>
      <c r="R195" s="211"/>
      <c r="S195" s="211"/>
      <c r="T195" s="211"/>
    </row>
    <row r="196" spans="1:20" ht="16.5" customHeight="1">
      <c r="A196" s="63"/>
      <c r="B196" s="12"/>
      <c r="C196" s="12"/>
      <c r="D196" s="63"/>
      <c r="E196" s="63"/>
      <c r="F196" s="67"/>
      <c r="G196" s="64"/>
      <c r="H196" s="74" t="str">
        <f>IF(C196="","",VLOOKUP(C196,Tables!$A$12:$B$55,2,FALSE))</f>
        <v/>
      </c>
      <c r="I196" s="74" t="str">
        <f>IF(D196="","",VLOOKUP(C196,Tables!$A$12:$B$55,2,FALSE))</f>
        <v/>
      </c>
      <c r="K196" s="211"/>
      <c r="L196" s="211"/>
      <c r="M196" s="211"/>
      <c r="N196" s="211"/>
      <c r="O196" s="211"/>
      <c r="P196" s="211"/>
      <c r="Q196" s="211"/>
      <c r="R196" s="211"/>
      <c r="S196" s="211"/>
      <c r="T196" s="211"/>
    </row>
    <row r="197" spans="1:20" ht="16.5" customHeight="1">
      <c r="A197" s="63"/>
      <c r="B197" s="12"/>
      <c r="C197" s="12"/>
      <c r="D197" s="63"/>
      <c r="E197" s="63"/>
      <c r="F197" s="67"/>
      <c r="G197" s="64"/>
      <c r="H197" s="74" t="str">
        <f>IF(C197="","",VLOOKUP(C197,Tables!$A$12:$B$55,2,FALSE))</f>
        <v/>
      </c>
      <c r="I197" s="74" t="str">
        <f>IF(D197="","",VLOOKUP(C197,Tables!$A$12:$B$55,2,FALSE))</f>
        <v/>
      </c>
      <c r="K197" s="211"/>
      <c r="L197" s="211"/>
      <c r="M197" s="211"/>
      <c r="N197" s="211"/>
      <c r="O197" s="211"/>
      <c r="P197" s="211"/>
      <c r="Q197" s="211"/>
      <c r="R197" s="211"/>
      <c r="S197" s="211"/>
      <c r="T197" s="211"/>
    </row>
    <row r="198" spans="1:20" ht="16.5" customHeight="1">
      <c r="A198" s="63"/>
      <c r="B198" s="12"/>
      <c r="C198" s="12"/>
      <c r="D198" s="63"/>
      <c r="E198" s="63"/>
      <c r="F198" s="67"/>
      <c r="G198" s="64"/>
      <c r="H198" s="74" t="str">
        <f>IF(C198="","",VLOOKUP(C198,Tables!$A$12:$B$55,2,FALSE))</f>
        <v/>
      </c>
      <c r="I198" s="74" t="str">
        <f>IF(D198="","",VLOOKUP(C198,Tables!$A$12:$B$55,2,FALSE))</f>
        <v/>
      </c>
      <c r="K198" s="211"/>
      <c r="L198" s="211"/>
      <c r="M198" s="211"/>
      <c r="N198" s="211"/>
      <c r="O198" s="211"/>
      <c r="P198" s="211"/>
      <c r="Q198" s="211"/>
      <c r="R198" s="211"/>
      <c r="S198" s="211"/>
      <c r="T198" s="211"/>
    </row>
    <row r="199" spans="1:20" ht="16.5" customHeight="1">
      <c r="A199" s="63"/>
      <c r="B199" s="12"/>
      <c r="C199" s="12"/>
      <c r="D199" s="63"/>
      <c r="E199" s="63"/>
      <c r="F199" s="67"/>
      <c r="G199" s="64"/>
      <c r="H199" s="74" t="str">
        <f>IF(C199="","",VLOOKUP(C199,Tables!$A$12:$B$55,2,FALSE))</f>
        <v/>
      </c>
      <c r="I199" s="74" t="str">
        <f>IF(D199="","",VLOOKUP(C199,Tables!$A$12:$B$55,2,FALSE))</f>
        <v/>
      </c>
      <c r="K199" s="211"/>
      <c r="L199" s="211"/>
      <c r="M199" s="211"/>
      <c r="N199" s="211"/>
      <c r="O199" s="211"/>
      <c r="P199" s="211"/>
      <c r="Q199" s="211"/>
      <c r="R199" s="211"/>
      <c r="S199" s="211"/>
      <c r="T199" s="211"/>
    </row>
    <row r="200" spans="1:20" ht="16.5" customHeight="1">
      <c r="A200" s="63"/>
      <c r="B200" s="12"/>
      <c r="C200" s="12"/>
      <c r="D200" s="63"/>
      <c r="E200" s="63"/>
      <c r="F200" s="67"/>
      <c r="G200" s="64"/>
      <c r="H200" s="74" t="str">
        <f>IF(C200="","",VLOOKUP(C200,Tables!$A$12:$B$55,2,FALSE))</f>
        <v/>
      </c>
      <c r="I200" s="74" t="str">
        <f>IF(D200="","",VLOOKUP(C200,Tables!$A$12:$B$55,2,FALSE))</f>
        <v/>
      </c>
      <c r="K200" s="211"/>
      <c r="L200" s="211"/>
      <c r="M200" s="211"/>
      <c r="N200" s="211"/>
      <c r="O200" s="211"/>
      <c r="P200" s="211"/>
      <c r="Q200" s="211"/>
      <c r="R200" s="211"/>
      <c r="S200" s="211"/>
      <c r="T200" s="211"/>
    </row>
    <row r="201" spans="1:20" ht="16.5" customHeight="1">
      <c r="A201" s="63"/>
      <c r="B201" s="12"/>
      <c r="C201" s="12"/>
      <c r="D201" s="63"/>
      <c r="E201" s="63"/>
      <c r="F201" s="67"/>
      <c r="G201" s="64"/>
      <c r="H201" s="74" t="str">
        <f>IF(C201="","",VLOOKUP(C201,Tables!$A$12:$B$55,2,FALSE))</f>
        <v/>
      </c>
      <c r="I201" s="74" t="str">
        <f>IF(D201="","",VLOOKUP(C201,Tables!$A$12:$B$55,2,FALSE))</f>
        <v/>
      </c>
      <c r="K201" s="211"/>
      <c r="L201" s="211"/>
      <c r="M201" s="211"/>
      <c r="N201" s="211"/>
      <c r="O201" s="211"/>
      <c r="P201" s="211"/>
      <c r="Q201" s="211"/>
      <c r="R201" s="211"/>
      <c r="S201" s="211"/>
      <c r="T201" s="211"/>
    </row>
    <row r="202" spans="1:20" ht="16.5" customHeight="1">
      <c r="A202" s="63"/>
      <c r="B202" s="12"/>
      <c r="C202" s="12"/>
      <c r="D202" s="63"/>
      <c r="E202" s="63"/>
      <c r="F202" s="67"/>
      <c r="G202" s="64"/>
      <c r="H202" s="74" t="str">
        <f>IF(C202="","",VLOOKUP(C202,Tables!$A$12:$B$55,2,FALSE))</f>
        <v/>
      </c>
      <c r="I202" s="74" t="str">
        <f>IF(D202="","",VLOOKUP(C202,Tables!$A$12:$B$55,2,FALSE))</f>
        <v/>
      </c>
      <c r="K202" s="211"/>
      <c r="L202" s="211"/>
      <c r="M202" s="211"/>
      <c r="N202" s="211"/>
      <c r="O202" s="211"/>
      <c r="P202" s="211"/>
      <c r="Q202" s="211"/>
      <c r="R202" s="211"/>
      <c r="S202" s="211"/>
      <c r="T202" s="211"/>
    </row>
    <row r="203" spans="1:20" ht="16.5" customHeight="1">
      <c r="A203" s="63"/>
      <c r="B203" s="12"/>
      <c r="C203" s="12"/>
      <c r="D203" s="63"/>
      <c r="E203" s="63"/>
      <c r="F203" s="67"/>
      <c r="G203" s="64"/>
      <c r="H203" s="74" t="str">
        <f>IF(C203="","",VLOOKUP(C203,Tables!$A$12:$B$55,2,FALSE))</f>
        <v/>
      </c>
      <c r="I203" s="74" t="str">
        <f>IF(D203="","",VLOOKUP(C203,Tables!$A$12:$B$55,2,FALSE))</f>
        <v/>
      </c>
      <c r="K203" s="211"/>
      <c r="L203" s="211"/>
      <c r="M203" s="211"/>
      <c r="N203" s="211"/>
      <c r="O203" s="211"/>
      <c r="P203" s="211"/>
      <c r="Q203" s="211"/>
      <c r="R203" s="211"/>
      <c r="S203" s="211"/>
      <c r="T203" s="211"/>
    </row>
    <row r="204" spans="1:20" ht="16.5" customHeight="1">
      <c r="A204" s="63"/>
      <c r="B204" s="12"/>
      <c r="C204" s="12"/>
      <c r="D204" s="63"/>
      <c r="E204" s="63"/>
      <c r="F204" s="67"/>
      <c r="G204" s="64"/>
      <c r="H204" s="74" t="str">
        <f>IF(C204="","",VLOOKUP(C204,Tables!$A$12:$B$55,2,FALSE))</f>
        <v/>
      </c>
      <c r="I204" s="74" t="str">
        <f>IF(D204="","",VLOOKUP(C204,Tables!$A$12:$B$55,2,FALSE))</f>
        <v/>
      </c>
      <c r="K204" s="211"/>
      <c r="L204" s="211"/>
      <c r="M204" s="211"/>
      <c r="N204" s="211"/>
      <c r="O204" s="211"/>
      <c r="P204" s="211"/>
      <c r="Q204" s="211"/>
      <c r="R204" s="211"/>
      <c r="S204" s="211"/>
      <c r="T204" s="211"/>
    </row>
    <row r="205" spans="1:20" ht="16.5" customHeight="1">
      <c r="A205" s="63"/>
      <c r="B205" s="12"/>
      <c r="C205" s="12"/>
      <c r="D205" s="63"/>
      <c r="E205" s="63"/>
      <c r="F205" s="67"/>
      <c r="G205" s="64"/>
      <c r="H205" s="74" t="str">
        <f>IF(C205="","",VLOOKUP(C205,Tables!$A$12:$B$55,2,FALSE))</f>
        <v/>
      </c>
      <c r="I205" s="74" t="str">
        <f>IF(D205="","",VLOOKUP(C205,Tables!$A$12:$B$55,2,FALSE))</f>
        <v/>
      </c>
      <c r="K205" s="211"/>
      <c r="L205" s="211"/>
      <c r="M205" s="211"/>
      <c r="N205" s="211"/>
      <c r="O205" s="211"/>
      <c r="P205" s="211"/>
      <c r="Q205" s="211"/>
      <c r="R205" s="211"/>
      <c r="S205" s="211"/>
      <c r="T205" s="211"/>
    </row>
    <row r="206" spans="1:20" ht="16.5" customHeight="1">
      <c r="A206" s="63"/>
      <c r="B206" s="12"/>
      <c r="C206" s="12"/>
      <c r="D206" s="63"/>
      <c r="E206" s="63"/>
      <c r="F206" s="67"/>
      <c r="G206" s="64"/>
      <c r="H206" s="74" t="str">
        <f>IF(C206="","",VLOOKUP(C206,Tables!$A$12:$B$55,2,FALSE))</f>
        <v/>
      </c>
      <c r="I206" s="74" t="str">
        <f>IF(D206="","",VLOOKUP(C206,Tables!$A$12:$B$55,2,FALSE))</f>
        <v/>
      </c>
      <c r="K206" s="211"/>
      <c r="L206" s="211"/>
      <c r="M206" s="211"/>
      <c r="N206" s="211"/>
      <c r="O206" s="211"/>
      <c r="P206" s="211"/>
      <c r="Q206" s="211"/>
      <c r="R206" s="211"/>
      <c r="S206" s="211"/>
      <c r="T206" s="211"/>
    </row>
    <row r="207" spans="1:20" ht="16.5" customHeight="1">
      <c r="A207" s="63"/>
      <c r="B207" s="12"/>
      <c r="C207" s="12"/>
      <c r="D207" s="63"/>
      <c r="E207" s="63"/>
      <c r="F207" s="67"/>
      <c r="G207" s="64"/>
      <c r="H207" s="74" t="str">
        <f>IF(C207="","",VLOOKUP(C207,Tables!$A$12:$B$55,2,FALSE))</f>
        <v/>
      </c>
      <c r="I207" s="74" t="str">
        <f>IF(D207="","",VLOOKUP(C207,Tables!$A$12:$B$55,2,FALSE))</f>
        <v/>
      </c>
      <c r="K207" s="211"/>
      <c r="L207" s="211"/>
      <c r="M207" s="211"/>
      <c r="N207" s="211"/>
      <c r="O207" s="211"/>
      <c r="P207" s="211"/>
      <c r="Q207" s="211"/>
      <c r="R207" s="211"/>
      <c r="S207" s="211"/>
      <c r="T207" s="211"/>
    </row>
    <row r="208" spans="1:20" ht="16.5" customHeight="1">
      <c r="A208" s="63"/>
      <c r="B208" s="12"/>
      <c r="C208" s="12"/>
      <c r="D208" s="63"/>
      <c r="E208" s="63"/>
      <c r="F208" s="67"/>
      <c r="G208" s="64"/>
      <c r="H208" s="74" t="str">
        <f>IF(C208="","",VLOOKUP(C208,Tables!$A$12:$B$55,2,FALSE))</f>
        <v/>
      </c>
      <c r="I208" s="74" t="str">
        <f>IF(D208="","",VLOOKUP(C208,Tables!$A$12:$B$55,2,FALSE))</f>
        <v/>
      </c>
      <c r="K208" s="211"/>
      <c r="L208" s="211"/>
      <c r="M208" s="211"/>
      <c r="N208" s="211"/>
      <c r="O208" s="211"/>
      <c r="P208" s="211"/>
      <c r="Q208" s="211"/>
      <c r="R208" s="211"/>
      <c r="S208" s="211"/>
      <c r="T208" s="211"/>
    </row>
    <row r="209" spans="1:20" ht="16.5" customHeight="1">
      <c r="A209" s="63"/>
      <c r="B209" s="12"/>
      <c r="C209" s="12"/>
      <c r="D209" s="63"/>
      <c r="E209" s="63"/>
      <c r="F209" s="67"/>
      <c r="G209" s="64"/>
      <c r="H209" s="74" t="str">
        <f>IF(C209="","",VLOOKUP(C209,Tables!$A$12:$B$55,2,FALSE))</f>
        <v/>
      </c>
      <c r="I209" s="74" t="str">
        <f>IF(D209="","",VLOOKUP(C209,Tables!$A$12:$B$55,2,FALSE))</f>
        <v/>
      </c>
      <c r="K209" s="211"/>
      <c r="L209" s="211"/>
      <c r="M209" s="211"/>
      <c r="N209" s="211"/>
      <c r="O209" s="211"/>
      <c r="P209" s="211"/>
      <c r="Q209" s="211"/>
      <c r="R209" s="211"/>
      <c r="S209" s="211"/>
      <c r="T209" s="211"/>
    </row>
    <row r="210" spans="1:20" ht="16.5" customHeight="1">
      <c r="A210" s="63"/>
      <c r="B210" s="12"/>
      <c r="C210" s="12"/>
      <c r="D210" s="63"/>
      <c r="E210" s="63"/>
      <c r="F210" s="67"/>
      <c r="G210" s="64"/>
      <c r="H210" s="74" t="str">
        <f>IF(C210="","",VLOOKUP(C210,Tables!$A$12:$B$55,2,FALSE))</f>
        <v/>
      </c>
      <c r="I210" s="74" t="str">
        <f>IF(D210="","",VLOOKUP(C210,Tables!$A$12:$B$55,2,FALSE))</f>
        <v/>
      </c>
      <c r="K210" s="211"/>
      <c r="L210" s="211"/>
      <c r="M210" s="211"/>
      <c r="N210" s="211"/>
      <c r="O210" s="211"/>
      <c r="P210" s="211"/>
      <c r="Q210" s="211"/>
      <c r="R210" s="211"/>
      <c r="S210" s="211"/>
      <c r="T210" s="211"/>
    </row>
    <row r="211" spans="1:20" ht="16.5" customHeight="1">
      <c r="A211" s="63"/>
      <c r="B211" s="12"/>
      <c r="C211" s="12"/>
      <c r="D211" s="63"/>
      <c r="E211" s="63"/>
      <c r="F211" s="67"/>
      <c r="G211" s="64"/>
      <c r="H211" s="74" t="str">
        <f>IF(C211="","",VLOOKUP(C211,Tables!$A$12:$B$55,2,FALSE))</f>
        <v/>
      </c>
      <c r="I211" s="74" t="str">
        <f>IF(D211="","",VLOOKUP(C211,Tables!$A$12:$B$55,2,FALSE))</f>
        <v/>
      </c>
      <c r="K211" s="211"/>
      <c r="L211" s="211"/>
      <c r="M211" s="211"/>
      <c r="N211" s="211"/>
      <c r="O211" s="211"/>
      <c r="P211" s="211"/>
      <c r="Q211" s="211"/>
      <c r="R211" s="211"/>
      <c r="S211" s="211"/>
      <c r="T211" s="211"/>
    </row>
    <row r="212" spans="1:20" ht="16.5" customHeight="1">
      <c r="A212" s="63"/>
      <c r="B212" s="12"/>
      <c r="C212" s="12"/>
      <c r="D212" s="63"/>
      <c r="E212" s="63"/>
      <c r="F212" s="67"/>
      <c r="G212" s="64"/>
      <c r="H212" s="74" t="str">
        <f>IF(C212="","",VLOOKUP(C212,Tables!$A$12:$B$55,2,FALSE))</f>
        <v/>
      </c>
      <c r="I212" s="74" t="str">
        <f>IF(D212="","",VLOOKUP(C212,Tables!$A$12:$B$55,2,FALSE))</f>
        <v/>
      </c>
      <c r="K212" s="211"/>
      <c r="L212" s="211"/>
      <c r="M212" s="211"/>
      <c r="N212" s="211"/>
      <c r="O212" s="211"/>
      <c r="P212" s="211"/>
      <c r="Q212" s="211"/>
      <c r="R212" s="211"/>
      <c r="S212" s="211"/>
      <c r="T212" s="211"/>
    </row>
    <row r="213" spans="1:20" ht="16.5" customHeight="1">
      <c r="A213" s="63"/>
      <c r="B213" s="12"/>
      <c r="C213" s="12"/>
      <c r="D213" s="63"/>
      <c r="E213" s="63"/>
      <c r="F213" s="67"/>
      <c r="G213" s="64"/>
      <c r="H213" s="74" t="str">
        <f>IF(C213="","",VLOOKUP(C213,Tables!$A$12:$B$55,2,FALSE))</f>
        <v/>
      </c>
      <c r="I213" s="74" t="str">
        <f>IF(D213="","",VLOOKUP(C213,Tables!$A$12:$B$55,2,FALSE))</f>
        <v/>
      </c>
      <c r="K213" s="211"/>
      <c r="L213" s="211"/>
      <c r="M213" s="211"/>
      <c r="N213" s="211"/>
      <c r="O213" s="211"/>
      <c r="P213" s="211"/>
      <c r="Q213" s="211"/>
      <c r="R213" s="211"/>
      <c r="S213" s="211"/>
      <c r="T213" s="211"/>
    </row>
    <row r="214" spans="1:20" ht="16.5" customHeight="1">
      <c r="A214" s="63"/>
      <c r="B214" s="12"/>
      <c r="C214" s="12"/>
      <c r="D214" s="63"/>
      <c r="E214" s="63"/>
      <c r="F214" s="67"/>
      <c r="G214" s="64"/>
      <c r="H214" s="74" t="str">
        <f>IF(C214="","",VLOOKUP(C214,Tables!$A$12:$B$55,2,FALSE))</f>
        <v/>
      </c>
      <c r="I214" s="74" t="str">
        <f>IF(D214="","",VLOOKUP(C214,Tables!$A$12:$B$55,2,FALSE))</f>
        <v/>
      </c>
      <c r="K214" s="211"/>
      <c r="L214" s="211"/>
      <c r="M214" s="211"/>
      <c r="N214" s="211"/>
      <c r="O214" s="211"/>
      <c r="P214" s="211"/>
      <c r="Q214" s="211"/>
      <c r="R214" s="211"/>
      <c r="S214" s="211"/>
      <c r="T214" s="211"/>
    </row>
    <row r="215" spans="1:20" ht="16.5" customHeight="1">
      <c r="A215" s="63"/>
      <c r="B215" s="12"/>
      <c r="C215" s="12"/>
      <c r="D215" s="63"/>
      <c r="E215" s="63"/>
      <c r="F215" s="67"/>
      <c r="G215" s="64"/>
      <c r="H215" s="74" t="str">
        <f>IF(C215="","",VLOOKUP(C215,Tables!$A$12:$B$55,2,FALSE))</f>
        <v/>
      </c>
      <c r="I215" s="74" t="str">
        <f>IF(D215="","",VLOOKUP(C215,Tables!$A$12:$B$55,2,FALSE))</f>
        <v/>
      </c>
      <c r="K215" s="211"/>
      <c r="L215" s="211"/>
      <c r="M215" s="211"/>
      <c r="N215" s="211"/>
      <c r="O215" s="211"/>
      <c r="P215" s="211"/>
      <c r="Q215" s="211"/>
      <c r="R215" s="211"/>
      <c r="S215" s="211"/>
      <c r="T215" s="211"/>
    </row>
    <row r="216" spans="1:20" ht="16.5" customHeight="1">
      <c r="A216" s="63"/>
      <c r="B216" s="12"/>
      <c r="C216" s="12"/>
      <c r="D216" s="63"/>
      <c r="E216" s="63"/>
      <c r="F216" s="67"/>
      <c r="G216" s="64"/>
      <c r="H216" s="74" t="str">
        <f>IF(C216="","",VLOOKUP(C216,Tables!$A$12:$B$55,2,FALSE))</f>
        <v/>
      </c>
      <c r="I216" s="74" t="str">
        <f>IF(D216="","",VLOOKUP(C216,Tables!$A$12:$B$55,2,FALSE))</f>
        <v/>
      </c>
      <c r="K216" s="211"/>
      <c r="L216" s="211"/>
      <c r="M216" s="211"/>
      <c r="N216" s="211"/>
      <c r="O216" s="211"/>
      <c r="P216" s="211"/>
      <c r="Q216" s="211"/>
      <c r="R216" s="211"/>
      <c r="S216" s="211"/>
      <c r="T216" s="211"/>
    </row>
    <row r="217" spans="1:20" ht="16.5" customHeight="1">
      <c r="A217" s="63"/>
      <c r="B217" s="12"/>
      <c r="C217" s="12"/>
      <c r="D217" s="63"/>
      <c r="E217" s="63"/>
      <c r="F217" s="67"/>
      <c r="G217" s="64"/>
      <c r="H217" s="74" t="str">
        <f>IF(C217="","",VLOOKUP(C217,Tables!$A$12:$B$55,2,FALSE))</f>
        <v/>
      </c>
      <c r="I217" s="74" t="str">
        <f>IF(D217="","",VLOOKUP(C217,Tables!$A$12:$B$55,2,FALSE))</f>
        <v/>
      </c>
      <c r="K217" s="211"/>
      <c r="L217" s="211"/>
      <c r="M217" s="211"/>
      <c r="N217" s="211"/>
      <c r="O217" s="211"/>
      <c r="P217" s="211"/>
      <c r="Q217" s="211"/>
      <c r="R217" s="211"/>
      <c r="S217" s="211"/>
      <c r="T217" s="211"/>
    </row>
    <row r="218" spans="1:20" ht="16.5" customHeight="1">
      <c r="A218" s="63"/>
      <c r="B218" s="12"/>
      <c r="C218" s="12"/>
      <c r="D218" s="63"/>
      <c r="E218" s="63"/>
      <c r="F218" s="67"/>
      <c r="G218" s="64"/>
      <c r="H218" s="74" t="str">
        <f>IF(C218="","",VLOOKUP(C218,Tables!$A$12:$B$55,2,FALSE))</f>
        <v/>
      </c>
      <c r="I218" s="74" t="str">
        <f>IF(D218="","",VLOOKUP(C218,Tables!$A$12:$B$55,2,FALSE))</f>
        <v/>
      </c>
      <c r="K218" s="211"/>
      <c r="L218" s="211"/>
      <c r="M218" s="211"/>
      <c r="N218" s="211"/>
      <c r="O218" s="211"/>
      <c r="P218" s="211"/>
      <c r="Q218" s="211"/>
      <c r="R218" s="211"/>
      <c r="S218" s="211"/>
      <c r="T218" s="211"/>
    </row>
    <row r="219" spans="1:20" ht="16.5" customHeight="1">
      <c r="A219" s="63"/>
      <c r="B219" s="12"/>
      <c r="C219" s="12"/>
      <c r="D219" s="63"/>
      <c r="E219" s="63"/>
      <c r="F219" s="67"/>
      <c r="G219" s="64"/>
      <c r="H219" s="74" t="str">
        <f>IF(C219="","",VLOOKUP(C219,Tables!$A$12:$B$55,2,FALSE))</f>
        <v/>
      </c>
      <c r="I219" s="74" t="str">
        <f>IF(D219="","",VLOOKUP(C219,Tables!$A$12:$B$55,2,FALSE))</f>
        <v/>
      </c>
      <c r="K219" s="211"/>
      <c r="L219" s="211"/>
      <c r="M219" s="211"/>
      <c r="N219" s="211"/>
      <c r="O219" s="211"/>
      <c r="P219" s="211"/>
      <c r="Q219" s="211"/>
      <c r="R219" s="211"/>
      <c r="S219" s="211"/>
      <c r="T219" s="211"/>
    </row>
    <row r="220" spans="1:20" ht="16.5" customHeight="1">
      <c r="A220" s="63"/>
      <c r="B220" s="12"/>
      <c r="C220" s="12"/>
      <c r="D220" s="63"/>
      <c r="E220" s="63"/>
      <c r="F220" s="67"/>
      <c r="G220" s="64"/>
      <c r="H220" s="74" t="str">
        <f>IF(C220="","",VLOOKUP(C220,Tables!$A$12:$B$55,2,FALSE))</f>
        <v/>
      </c>
      <c r="I220" s="74" t="str">
        <f>IF(D220="","",VLOOKUP(C220,Tables!$A$12:$B$55,2,FALSE))</f>
        <v/>
      </c>
      <c r="K220" s="211"/>
      <c r="L220" s="211"/>
      <c r="M220" s="211"/>
      <c r="N220" s="211"/>
      <c r="O220" s="211"/>
      <c r="P220" s="211"/>
      <c r="Q220" s="211"/>
      <c r="R220" s="211"/>
      <c r="S220" s="211"/>
      <c r="T220" s="211"/>
    </row>
    <row r="221" spans="1:20" ht="16.5" customHeight="1">
      <c r="A221" s="63"/>
      <c r="B221" s="12"/>
      <c r="C221" s="12"/>
      <c r="D221" s="63"/>
      <c r="E221" s="63"/>
      <c r="F221" s="67"/>
      <c r="G221" s="64"/>
      <c r="H221" s="74" t="str">
        <f>IF(C221="","",VLOOKUP(C221,Tables!$A$12:$B$55,2,FALSE))</f>
        <v/>
      </c>
      <c r="I221" s="74" t="str">
        <f>IF(D221="","",VLOOKUP(C221,Tables!$A$12:$B$55,2,FALSE))</f>
        <v/>
      </c>
      <c r="K221" s="211"/>
      <c r="L221" s="211"/>
      <c r="M221" s="211"/>
      <c r="N221" s="211"/>
      <c r="O221" s="211"/>
      <c r="P221" s="211"/>
      <c r="Q221" s="211"/>
      <c r="R221" s="211"/>
      <c r="S221" s="211"/>
      <c r="T221" s="211"/>
    </row>
    <row r="222" spans="1:20" ht="16.5" customHeight="1">
      <c r="A222" s="63"/>
      <c r="B222" s="12"/>
      <c r="C222" s="12"/>
      <c r="D222" s="63"/>
      <c r="E222" s="63"/>
      <c r="F222" s="67"/>
      <c r="G222" s="64"/>
      <c r="H222" s="74" t="str">
        <f>IF(C222="","",VLOOKUP(C222,Tables!$A$12:$B$55,2,FALSE))</f>
        <v/>
      </c>
      <c r="I222" s="74" t="str">
        <f>IF(D222="","",VLOOKUP(C222,Tables!$A$12:$B$55,2,FALSE))</f>
        <v/>
      </c>
      <c r="K222" s="211"/>
      <c r="L222" s="211"/>
      <c r="M222" s="211"/>
      <c r="N222" s="211"/>
      <c r="O222" s="211"/>
      <c r="P222" s="211"/>
      <c r="Q222" s="211"/>
      <c r="R222" s="211"/>
      <c r="S222" s="211"/>
      <c r="T222" s="211"/>
    </row>
    <row r="223" spans="1:20" ht="16.5" customHeight="1">
      <c r="A223" s="63"/>
      <c r="B223" s="12"/>
      <c r="C223" s="12"/>
      <c r="D223" s="63"/>
      <c r="E223" s="63"/>
      <c r="F223" s="67"/>
      <c r="G223" s="64"/>
      <c r="H223" s="74" t="str">
        <f>IF(C223="","",VLOOKUP(C223,Tables!$A$12:$B$55,2,FALSE))</f>
        <v/>
      </c>
      <c r="I223" s="74" t="str">
        <f>IF(D223="","",VLOOKUP(C223,Tables!$A$12:$B$55,2,FALSE))</f>
        <v/>
      </c>
      <c r="K223" s="211"/>
      <c r="L223" s="211"/>
      <c r="M223" s="211"/>
      <c r="N223" s="211"/>
      <c r="O223" s="211"/>
      <c r="P223" s="211"/>
      <c r="Q223" s="211"/>
      <c r="R223" s="211"/>
      <c r="S223" s="211"/>
      <c r="T223" s="211"/>
    </row>
    <row r="224" spans="1:20" ht="16.5" customHeight="1">
      <c r="A224" s="63"/>
      <c r="B224" s="12"/>
      <c r="C224" s="12"/>
      <c r="D224" s="63"/>
      <c r="E224" s="63"/>
      <c r="F224" s="67"/>
      <c r="G224" s="64"/>
      <c r="H224" s="74" t="str">
        <f>IF(C224="","",VLOOKUP(C224,Tables!$A$12:$B$55,2,FALSE))</f>
        <v/>
      </c>
      <c r="I224" s="74" t="str">
        <f>IF(D224="","",VLOOKUP(C224,Tables!$A$12:$B$55,2,FALSE))</f>
        <v/>
      </c>
      <c r="K224" s="211"/>
      <c r="L224" s="211"/>
      <c r="M224" s="211"/>
      <c r="N224" s="211"/>
      <c r="O224" s="211"/>
      <c r="P224" s="211"/>
      <c r="Q224" s="211"/>
      <c r="R224" s="211"/>
      <c r="S224" s="211"/>
      <c r="T224" s="211"/>
    </row>
    <row r="225" spans="1:20" ht="16.5" customHeight="1">
      <c r="A225" s="63"/>
      <c r="B225" s="12"/>
      <c r="C225" s="12"/>
      <c r="D225" s="63"/>
      <c r="E225" s="63"/>
      <c r="F225" s="67"/>
      <c r="G225" s="64"/>
      <c r="H225" s="74" t="str">
        <f>IF(C225="","",VLOOKUP(C225,Tables!$A$12:$B$55,2,FALSE))</f>
        <v/>
      </c>
      <c r="I225" s="74" t="str">
        <f>IF(D225="","",VLOOKUP(C225,Tables!$A$12:$B$55,2,FALSE))</f>
        <v/>
      </c>
      <c r="K225" s="211"/>
      <c r="L225" s="211"/>
      <c r="M225" s="211"/>
      <c r="N225" s="211"/>
      <c r="O225" s="211"/>
      <c r="P225" s="211"/>
      <c r="Q225" s="211"/>
      <c r="R225" s="211"/>
      <c r="S225" s="211"/>
      <c r="T225" s="211"/>
    </row>
    <row r="226" spans="1:20" ht="16.5" customHeight="1">
      <c r="A226" s="63"/>
      <c r="B226" s="12"/>
      <c r="C226" s="12"/>
      <c r="D226" s="63"/>
      <c r="E226" s="63"/>
      <c r="F226" s="67"/>
      <c r="G226" s="64"/>
      <c r="H226" s="74" t="str">
        <f>IF(C226="","",VLOOKUP(C226,Tables!$A$12:$B$55,2,FALSE))</f>
        <v/>
      </c>
      <c r="I226" s="74" t="str">
        <f>IF(D226="","",VLOOKUP(C226,Tables!$A$12:$B$55,2,FALSE))</f>
        <v/>
      </c>
      <c r="K226" s="211"/>
      <c r="L226" s="211"/>
      <c r="M226" s="211"/>
      <c r="N226" s="211"/>
      <c r="O226" s="211"/>
      <c r="P226" s="211"/>
      <c r="Q226" s="211"/>
      <c r="R226" s="211"/>
      <c r="S226" s="211"/>
      <c r="T226" s="211"/>
    </row>
    <row r="227" spans="1:20" ht="16.5" customHeight="1">
      <c r="A227" s="63"/>
      <c r="B227" s="12"/>
      <c r="C227" s="12"/>
      <c r="D227" s="63"/>
      <c r="E227" s="63"/>
      <c r="F227" s="67"/>
      <c r="G227" s="64"/>
      <c r="H227" s="74" t="str">
        <f>IF(C227="","",VLOOKUP(C227,Tables!$A$12:$B$55,2,FALSE))</f>
        <v/>
      </c>
      <c r="I227" s="74" t="str">
        <f>IF(D227="","",VLOOKUP(C227,Tables!$A$12:$B$55,2,FALSE))</f>
        <v/>
      </c>
      <c r="K227" s="211"/>
      <c r="L227" s="211"/>
      <c r="M227" s="211"/>
      <c r="N227" s="211"/>
      <c r="O227" s="211"/>
      <c r="P227" s="211"/>
      <c r="Q227" s="211"/>
      <c r="R227" s="211"/>
      <c r="S227" s="211"/>
      <c r="T227" s="211"/>
    </row>
    <row r="228" spans="1:20" ht="16.5" customHeight="1">
      <c r="A228" s="63"/>
      <c r="B228" s="12"/>
      <c r="C228" s="12"/>
      <c r="D228" s="63"/>
      <c r="E228" s="63"/>
      <c r="F228" s="67"/>
      <c r="G228" s="64"/>
      <c r="H228" s="74" t="str">
        <f>IF(C228="","",VLOOKUP(C228,Tables!$A$12:$B$55,2,FALSE))</f>
        <v/>
      </c>
      <c r="I228" s="74" t="str">
        <f>IF(D228="","",VLOOKUP(C228,Tables!$A$12:$B$55,2,FALSE))</f>
        <v/>
      </c>
      <c r="K228" s="211"/>
      <c r="L228" s="211"/>
      <c r="M228" s="211"/>
      <c r="N228" s="211"/>
      <c r="O228" s="211"/>
      <c r="P228" s="211"/>
      <c r="Q228" s="211"/>
      <c r="R228" s="211"/>
      <c r="S228" s="211"/>
      <c r="T228" s="211"/>
    </row>
    <row r="229" spans="1:20" ht="16.5" customHeight="1">
      <c r="A229" s="63"/>
      <c r="B229" s="12"/>
      <c r="C229" s="12"/>
      <c r="D229" s="63"/>
      <c r="E229" s="63"/>
      <c r="F229" s="67"/>
      <c r="G229" s="64"/>
      <c r="H229" s="74" t="str">
        <f>IF(C229="","",VLOOKUP(C229,Tables!$A$12:$B$55,2,FALSE))</f>
        <v/>
      </c>
      <c r="I229" s="74" t="str">
        <f>IF(D229="","",VLOOKUP(C229,Tables!$A$12:$B$55,2,FALSE))</f>
        <v/>
      </c>
      <c r="K229" s="211"/>
      <c r="L229" s="211"/>
      <c r="M229" s="211"/>
      <c r="N229" s="211"/>
      <c r="O229" s="211"/>
      <c r="P229" s="211"/>
      <c r="Q229" s="211"/>
      <c r="R229" s="211"/>
      <c r="S229" s="211"/>
      <c r="T229" s="211"/>
    </row>
    <row r="230" spans="1:20" ht="16.5" customHeight="1">
      <c r="A230" s="63"/>
      <c r="B230" s="12"/>
      <c r="C230" s="12"/>
      <c r="D230" s="63"/>
      <c r="E230" s="63"/>
      <c r="F230" s="67"/>
      <c r="G230" s="64"/>
      <c r="H230" s="74" t="str">
        <f>IF(C230="","",VLOOKUP(C230,Tables!$A$12:$B$55,2,FALSE))</f>
        <v/>
      </c>
      <c r="I230" s="74" t="str">
        <f>IF(D230="","",VLOOKUP(C230,Tables!$A$12:$B$55,2,FALSE))</f>
        <v/>
      </c>
      <c r="K230" s="211"/>
      <c r="L230" s="211"/>
      <c r="M230" s="211"/>
      <c r="N230" s="211"/>
      <c r="O230" s="211"/>
      <c r="P230" s="211"/>
      <c r="Q230" s="211"/>
      <c r="R230" s="211"/>
      <c r="S230" s="211"/>
      <c r="T230" s="211"/>
    </row>
    <row r="231" spans="1:20" ht="16.5" customHeight="1">
      <c r="A231" s="63"/>
      <c r="B231" s="12"/>
      <c r="C231" s="12"/>
      <c r="D231" s="63"/>
      <c r="E231" s="63"/>
      <c r="F231" s="67"/>
      <c r="G231" s="64"/>
      <c r="H231" s="74" t="str">
        <f>IF(C231="","",VLOOKUP(C231,Tables!$A$12:$B$55,2,FALSE))</f>
        <v/>
      </c>
      <c r="I231" s="74" t="str">
        <f>IF(D231="","",VLOOKUP(C231,Tables!$A$12:$B$55,2,FALSE))</f>
        <v/>
      </c>
      <c r="K231" s="211"/>
      <c r="L231" s="211"/>
      <c r="M231" s="211"/>
      <c r="N231" s="211"/>
      <c r="O231" s="211"/>
      <c r="P231" s="211"/>
      <c r="Q231" s="211"/>
      <c r="R231" s="211"/>
      <c r="S231" s="211"/>
      <c r="T231" s="211"/>
    </row>
    <row r="232" spans="1:20" ht="16.5" customHeight="1">
      <c r="A232" s="63"/>
      <c r="B232" s="12"/>
      <c r="C232" s="12"/>
      <c r="D232" s="63"/>
      <c r="E232" s="63"/>
      <c r="F232" s="67"/>
      <c r="G232" s="64"/>
      <c r="H232" s="74" t="str">
        <f>IF(C232="","",VLOOKUP(C232,Tables!$A$12:$B$55,2,FALSE))</f>
        <v/>
      </c>
      <c r="I232" s="74" t="str">
        <f>IF(D232="","",VLOOKUP(C232,Tables!$A$12:$B$55,2,FALSE))</f>
        <v/>
      </c>
      <c r="K232" s="211"/>
      <c r="L232" s="211"/>
      <c r="M232" s="211"/>
      <c r="N232" s="211"/>
      <c r="O232" s="211"/>
      <c r="P232" s="211"/>
      <c r="Q232" s="211"/>
      <c r="R232" s="211"/>
      <c r="S232" s="211"/>
      <c r="T232" s="211"/>
    </row>
    <row r="233" spans="1:20" ht="16.5" customHeight="1">
      <c r="A233" s="63"/>
      <c r="B233" s="12"/>
      <c r="C233" s="12"/>
      <c r="D233" s="63"/>
      <c r="E233" s="63"/>
      <c r="F233" s="67"/>
      <c r="G233" s="64"/>
      <c r="H233" s="74" t="str">
        <f>IF(C233="","",VLOOKUP(C233,Tables!$A$12:$B$55,2,FALSE))</f>
        <v/>
      </c>
      <c r="I233" s="74" t="str">
        <f>IF(D233="","",VLOOKUP(C233,Tables!$A$12:$B$55,2,FALSE))</f>
        <v/>
      </c>
      <c r="K233" s="211"/>
      <c r="L233" s="211"/>
      <c r="M233" s="211"/>
      <c r="N233" s="211"/>
      <c r="O233" s="211"/>
      <c r="P233" s="211"/>
      <c r="Q233" s="211"/>
      <c r="R233" s="211"/>
      <c r="S233" s="211"/>
      <c r="T233" s="211"/>
    </row>
    <row r="234" spans="1:20" ht="16.5" customHeight="1">
      <c r="A234" s="63"/>
      <c r="B234" s="12"/>
      <c r="C234" s="12"/>
      <c r="D234" s="63"/>
      <c r="E234" s="63"/>
      <c r="F234" s="67"/>
      <c r="G234" s="64"/>
      <c r="H234" s="74" t="str">
        <f>IF(C234="","",VLOOKUP(C234,Tables!$A$12:$B$55,2,FALSE))</f>
        <v/>
      </c>
      <c r="I234" s="74" t="str">
        <f>IF(D234="","",VLOOKUP(C234,Tables!$A$12:$B$55,2,FALSE))</f>
        <v/>
      </c>
      <c r="K234" s="211"/>
      <c r="L234" s="211"/>
      <c r="M234" s="211"/>
      <c r="N234" s="211"/>
      <c r="O234" s="211"/>
      <c r="P234" s="211"/>
      <c r="Q234" s="211"/>
      <c r="R234" s="211"/>
      <c r="S234" s="211"/>
      <c r="T234" s="211"/>
    </row>
    <row r="235" spans="1:20" ht="16.5" customHeight="1">
      <c r="A235" s="63"/>
      <c r="B235" s="12"/>
      <c r="C235" s="12"/>
      <c r="D235" s="63"/>
      <c r="E235" s="63"/>
      <c r="F235" s="67"/>
      <c r="G235" s="64"/>
      <c r="H235" s="74" t="str">
        <f>IF(C235="","",VLOOKUP(C235,Tables!$A$12:$B$55,2,FALSE))</f>
        <v/>
      </c>
      <c r="I235" s="74" t="str">
        <f>IF(D235="","",VLOOKUP(C235,Tables!$A$12:$B$55,2,FALSE))</f>
        <v/>
      </c>
      <c r="K235" s="211"/>
      <c r="L235" s="211"/>
      <c r="M235" s="211"/>
      <c r="N235" s="211"/>
      <c r="O235" s="211"/>
      <c r="P235" s="211"/>
      <c r="Q235" s="211"/>
      <c r="R235" s="211"/>
      <c r="S235" s="211"/>
      <c r="T235" s="211"/>
    </row>
    <row r="236" spans="1:20" ht="16.5" customHeight="1">
      <c r="A236" s="63"/>
      <c r="B236" s="12"/>
      <c r="C236" s="12"/>
      <c r="D236" s="63"/>
      <c r="E236" s="63"/>
      <c r="F236" s="67"/>
      <c r="G236" s="64"/>
      <c r="H236" s="74" t="str">
        <f>IF(C236="","",VLOOKUP(C236,Tables!$A$12:$B$55,2,FALSE))</f>
        <v/>
      </c>
      <c r="I236" s="74" t="str">
        <f>IF(D236="","",VLOOKUP(C236,Tables!$A$12:$B$55,2,FALSE))</f>
        <v/>
      </c>
      <c r="K236" s="211"/>
      <c r="L236" s="211"/>
      <c r="M236" s="211"/>
      <c r="N236" s="211"/>
      <c r="O236" s="211"/>
      <c r="P236" s="211"/>
      <c r="Q236" s="211"/>
      <c r="R236" s="211"/>
      <c r="S236" s="211"/>
      <c r="T236" s="211"/>
    </row>
    <row r="237" spans="1:20" ht="16.5" customHeight="1">
      <c r="A237" s="63"/>
      <c r="B237" s="12"/>
      <c r="C237" s="12"/>
      <c r="D237" s="63"/>
      <c r="E237" s="63"/>
      <c r="F237" s="65"/>
      <c r="G237" s="64"/>
      <c r="H237" s="74" t="str">
        <f>IF(C237="","",VLOOKUP(C237,Tables!$A$12:$B$55,2,FALSE))</f>
        <v/>
      </c>
      <c r="I237" s="74" t="str">
        <f>IF(D237="","",VLOOKUP(C237,Tables!$A$12:$B$55,2,FALSE))</f>
        <v/>
      </c>
      <c r="K237" s="211"/>
      <c r="L237" s="211"/>
      <c r="M237" s="211"/>
      <c r="N237" s="211"/>
      <c r="O237" s="211"/>
      <c r="P237" s="211"/>
      <c r="Q237" s="211"/>
      <c r="R237" s="211"/>
      <c r="S237" s="211"/>
      <c r="T237" s="211"/>
    </row>
    <row r="238" spans="1:20" ht="16.5" customHeight="1">
      <c r="A238" s="63"/>
      <c r="B238" s="12"/>
      <c r="C238" s="12"/>
      <c r="D238" s="63"/>
      <c r="E238" s="63"/>
      <c r="F238" s="65"/>
      <c r="G238" s="64"/>
      <c r="H238" s="74" t="str">
        <f>IF(C238="","",VLOOKUP(C238,Tables!$A$12:$B$55,2,FALSE))</f>
        <v/>
      </c>
      <c r="I238" s="74" t="str">
        <f>IF(D238="","",VLOOKUP(C238,Tables!$A$12:$B$55,2,FALSE))</f>
        <v/>
      </c>
      <c r="K238" s="211"/>
      <c r="L238" s="211"/>
      <c r="M238" s="211"/>
      <c r="N238" s="211"/>
      <c r="O238" s="211"/>
      <c r="P238" s="211"/>
      <c r="Q238" s="211"/>
      <c r="R238" s="211"/>
      <c r="S238" s="211"/>
      <c r="T238" s="211"/>
    </row>
    <row r="239" spans="1:20" ht="16.5" customHeight="1">
      <c r="A239" s="63"/>
      <c r="B239" s="12"/>
      <c r="C239" s="12"/>
      <c r="D239" s="63"/>
      <c r="E239" s="63"/>
      <c r="F239" s="65"/>
      <c r="G239" s="64"/>
      <c r="H239" s="74" t="str">
        <f>IF(C239="","",VLOOKUP(C239,Tables!$A$12:$B$55,2,FALSE))</f>
        <v/>
      </c>
      <c r="I239" s="74" t="str">
        <f>IF(D239="","",VLOOKUP(C239,Tables!$A$12:$B$55,2,FALSE))</f>
        <v/>
      </c>
      <c r="K239" s="211"/>
      <c r="L239" s="211"/>
      <c r="M239" s="211"/>
      <c r="N239" s="211"/>
      <c r="O239" s="211"/>
      <c r="P239" s="211"/>
      <c r="Q239" s="211"/>
      <c r="R239" s="211"/>
      <c r="S239" s="211"/>
      <c r="T239" s="211"/>
    </row>
    <row r="240" spans="1:20" ht="16.5" customHeight="1">
      <c r="A240" s="63"/>
      <c r="B240" s="12"/>
      <c r="C240" s="12"/>
      <c r="D240" s="63"/>
      <c r="E240" s="63"/>
      <c r="F240" s="65"/>
      <c r="G240" s="64"/>
      <c r="H240" s="74" t="str">
        <f>IF(C240="","",VLOOKUP(C240,Tables!$A$12:$B$55,2,FALSE))</f>
        <v/>
      </c>
      <c r="I240" s="74" t="str">
        <f>IF(D240="","",VLOOKUP(C240,Tables!$A$12:$B$55,2,FALSE))</f>
        <v/>
      </c>
      <c r="K240" s="211"/>
      <c r="L240" s="211"/>
      <c r="M240" s="211"/>
      <c r="N240" s="211"/>
      <c r="O240" s="211"/>
      <c r="P240" s="211"/>
      <c r="Q240" s="211"/>
      <c r="R240" s="211"/>
      <c r="S240" s="211"/>
      <c r="T240" s="211"/>
    </row>
    <row r="241" spans="1:20" ht="16.5" customHeight="1">
      <c r="A241" s="63"/>
      <c r="B241" s="12"/>
      <c r="C241" s="12"/>
      <c r="D241" s="63"/>
      <c r="E241" s="63"/>
      <c r="F241" s="65"/>
      <c r="G241" s="64"/>
      <c r="H241" s="74" t="str">
        <f>IF(C241="","",VLOOKUP(C241,Tables!$A$12:$B$55,2,FALSE))</f>
        <v/>
      </c>
      <c r="I241" s="74" t="str">
        <f>IF(D241="","",VLOOKUP(C241,Tables!$A$12:$B$55,2,FALSE))</f>
        <v/>
      </c>
      <c r="K241" s="211"/>
      <c r="L241" s="211"/>
      <c r="M241" s="211"/>
      <c r="N241" s="211"/>
      <c r="O241" s="211"/>
      <c r="P241" s="211"/>
      <c r="Q241" s="211"/>
      <c r="R241" s="211"/>
      <c r="S241" s="211"/>
      <c r="T241" s="211"/>
    </row>
    <row r="242" spans="1:20" ht="16.5" customHeight="1">
      <c r="A242" s="63"/>
      <c r="B242" s="12"/>
      <c r="C242" s="12"/>
      <c r="D242" s="63"/>
      <c r="E242" s="63"/>
      <c r="F242" s="65"/>
      <c r="G242" s="64"/>
      <c r="H242" s="74" t="str">
        <f>IF(C242="","",VLOOKUP(C242,Tables!$A$12:$B$55,2,FALSE))</f>
        <v/>
      </c>
      <c r="I242" s="74" t="str">
        <f>IF(D242="","",VLOOKUP(C242,Tables!$A$12:$B$55,2,FALSE))</f>
        <v/>
      </c>
      <c r="K242" s="211"/>
      <c r="L242" s="211"/>
      <c r="M242" s="211"/>
      <c r="N242" s="211"/>
      <c r="O242" s="211"/>
      <c r="P242" s="211"/>
      <c r="Q242" s="211"/>
      <c r="R242" s="211"/>
      <c r="S242" s="211"/>
      <c r="T242" s="211"/>
    </row>
    <row r="243" spans="1:20" ht="16.5" customHeight="1">
      <c r="A243" s="63"/>
      <c r="B243" s="12"/>
      <c r="C243" s="12"/>
      <c r="D243" s="63"/>
      <c r="E243" s="63"/>
      <c r="F243" s="65"/>
      <c r="G243" s="64"/>
      <c r="H243" s="74" t="str">
        <f>IF(C243="","",VLOOKUP(C243,Tables!$A$12:$B$55,2,FALSE))</f>
        <v/>
      </c>
      <c r="I243" s="74" t="str">
        <f>IF(D243="","",VLOOKUP(C243,Tables!$A$12:$B$55,2,FALSE))</f>
        <v/>
      </c>
      <c r="K243" s="211"/>
      <c r="L243" s="211"/>
      <c r="M243" s="211"/>
      <c r="N243" s="211"/>
      <c r="O243" s="211"/>
      <c r="P243" s="211"/>
      <c r="Q243" s="211"/>
      <c r="R243" s="211"/>
      <c r="S243" s="211"/>
      <c r="T243" s="211"/>
    </row>
    <row r="244" spans="1:20" ht="16.5" customHeight="1">
      <c r="A244" s="63"/>
      <c r="B244" s="12"/>
      <c r="C244" s="12"/>
      <c r="D244" s="63"/>
      <c r="E244" s="63"/>
      <c r="F244" s="65"/>
      <c r="G244" s="64"/>
      <c r="H244" s="74" t="str">
        <f>IF(C244="","",VLOOKUP(C244,Tables!$A$12:$B$55,2,FALSE))</f>
        <v/>
      </c>
      <c r="I244" s="74" t="str">
        <f>IF(D244="","",VLOOKUP(C244,Tables!$A$12:$B$55,2,FALSE))</f>
        <v/>
      </c>
      <c r="K244" s="211"/>
      <c r="L244" s="211"/>
      <c r="M244" s="211"/>
      <c r="N244" s="211"/>
      <c r="O244" s="211"/>
      <c r="P244" s="211"/>
      <c r="Q244" s="211"/>
      <c r="R244" s="211"/>
      <c r="S244" s="211"/>
      <c r="T244" s="211"/>
    </row>
    <row r="245" spans="1:20" ht="16.5" customHeight="1">
      <c r="A245" s="63"/>
      <c r="B245" s="12"/>
      <c r="C245" s="12"/>
      <c r="D245" s="63"/>
      <c r="E245" s="63"/>
      <c r="F245" s="65"/>
      <c r="G245" s="64"/>
      <c r="H245" s="74" t="str">
        <f>IF(C245="","",VLOOKUP(C245,Tables!$A$12:$B$55,2,FALSE))</f>
        <v/>
      </c>
      <c r="I245" s="74" t="str">
        <f>IF(D245="","",VLOOKUP(C245,Tables!$A$12:$B$55,2,FALSE))</f>
        <v/>
      </c>
      <c r="K245" s="211"/>
      <c r="L245" s="211"/>
      <c r="M245" s="211"/>
      <c r="N245" s="211"/>
      <c r="O245" s="211"/>
      <c r="P245" s="211"/>
      <c r="Q245" s="211"/>
      <c r="R245" s="211"/>
      <c r="S245" s="211"/>
      <c r="T245" s="211"/>
    </row>
    <row r="246" spans="1:20" ht="16.5" customHeight="1">
      <c r="A246" s="63"/>
      <c r="B246" s="12"/>
      <c r="C246" s="12"/>
      <c r="D246" s="63"/>
      <c r="E246" s="63"/>
      <c r="F246" s="65"/>
      <c r="G246" s="64"/>
      <c r="H246" s="74" t="str">
        <f>IF(C246="","",VLOOKUP(C246,Tables!$A$12:$B$55,2,FALSE))</f>
        <v/>
      </c>
      <c r="I246" s="74" t="str">
        <f>IF(D246="","",VLOOKUP(C246,Tables!$A$12:$B$55,2,FALSE))</f>
        <v/>
      </c>
      <c r="K246" s="211"/>
      <c r="L246" s="211"/>
      <c r="M246" s="211"/>
      <c r="N246" s="211"/>
      <c r="O246" s="211"/>
      <c r="P246" s="211"/>
      <c r="Q246" s="211"/>
      <c r="R246" s="211"/>
      <c r="S246" s="211"/>
      <c r="T246" s="211"/>
    </row>
    <row r="247" spans="1:20" ht="16.5" customHeight="1">
      <c r="A247" s="63"/>
      <c r="B247" s="12"/>
      <c r="C247" s="12"/>
      <c r="D247" s="63"/>
      <c r="E247" s="63"/>
      <c r="F247" s="65"/>
      <c r="G247" s="64"/>
      <c r="H247" s="74" t="str">
        <f>IF(C247="","",VLOOKUP(C247,Tables!$A$12:$B$55,2,FALSE))</f>
        <v/>
      </c>
      <c r="I247" s="74" t="str">
        <f>IF(D247="","",VLOOKUP(C247,Tables!$A$12:$B$55,2,FALSE))</f>
        <v/>
      </c>
      <c r="K247" s="211"/>
      <c r="L247" s="211"/>
      <c r="M247" s="211"/>
      <c r="N247" s="211"/>
      <c r="O247" s="211"/>
      <c r="P247" s="211"/>
      <c r="Q247" s="211"/>
      <c r="R247" s="211"/>
      <c r="S247" s="211"/>
      <c r="T247" s="211"/>
    </row>
    <row r="248" spans="1:20" ht="16.5" customHeight="1">
      <c r="A248" s="63"/>
      <c r="B248" s="12"/>
      <c r="C248" s="12"/>
      <c r="D248" s="63"/>
      <c r="E248" s="63"/>
      <c r="F248" s="65"/>
      <c r="G248" s="64"/>
      <c r="H248" s="74" t="str">
        <f>IF(C248="","",VLOOKUP(C248,Tables!$A$12:$B$55,2,FALSE))</f>
        <v/>
      </c>
      <c r="I248" s="74" t="str">
        <f>IF(D248="","",VLOOKUP(C248,Tables!$A$12:$B$55,2,FALSE))</f>
        <v/>
      </c>
      <c r="K248" s="211"/>
      <c r="L248" s="211"/>
      <c r="M248" s="211"/>
      <c r="N248" s="211"/>
      <c r="O248" s="211"/>
      <c r="P248" s="211"/>
      <c r="Q248" s="211"/>
      <c r="R248" s="211"/>
      <c r="S248" s="211"/>
      <c r="T248" s="211"/>
    </row>
    <row r="249" spans="1:20" ht="16.5" customHeight="1">
      <c r="A249" s="63"/>
      <c r="B249" s="12"/>
      <c r="C249" s="12"/>
      <c r="D249" s="63"/>
      <c r="E249" s="63"/>
      <c r="F249" s="65"/>
      <c r="G249" s="64"/>
      <c r="H249" s="74" t="str">
        <f>IF(C249="","",VLOOKUP(C249,Tables!$A$12:$B$55,2,FALSE))</f>
        <v/>
      </c>
      <c r="I249" s="74" t="str">
        <f>IF(D249="","",VLOOKUP(C249,Tables!$A$12:$B$55,2,FALSE))</f>
        <v/>
      </c>
      <c r="K249" s="211"/>
      <c r="L249" s="211"/>
      <c r="M249" s="211"/>
      <c r="N249" s="211"/>
      <c r="O249" s="211"/>
      <c r="P249" s="211"/>
      <c r="Q249" s="211"/>
      <c r="R249" s="211"/>
      <c r="S249" s="211"/>
      <c r="T249" s="211"/>
    </row>
    <row r="250" spans="1:20" ht="16.5" customHeight="1">
      <c r="A250" s="63"/>
      <c r="B250" s="12"/>
      <c r="C250" s="12"/>
      <c r="D250" s="63"/>
      <c r="E250" s="63"/>
      <c r="F250" s="65"/>
      <c r="G250" s="64"/>
      <c r="H250" s="74" t="str">
        <f>IF(C250="","",VLOOKUP(C250,Tables!$A$12:$B$55,2,FALSE))</f>
        <v/>
      </c>
      <c r="I250" s="74" t="str">
        <f>IF(D250="","",VLOOKUP(C250,Tables!$A$12:$B$55,2,FALSE))</f>
        <v/>
      </c>
      <c r="K250" s="211"/>
      <c r="L250" s="211"/>
      <c r="M250" s="211"/>
      <c r="N250" s="211"/>
      <c r="O250" s="211"/>
      <c r="P250" s="211"/>
      <c r="Q250" s="211"/>
      <c r="R250" s="211"/>
      <c r="S250" s="211"/>
      <c r="T250" s="211"/>
    </row>
    <row r="251" spans="1:20" ht="16.5" customHeight="1">
      <c r="A251" s="63"/>
      <c r="B251" s="12"/>
      <c r="C251" s="12"/>
      <c r="D251" s="63"/>
      <c r="E251" s="63"/>
      <c r="F251" s="65"/>
      <c r="G251" s="64"/>
      <c r="H251" s="74" t="str">
        <f>IF(C251="","",VLOOKUP(C251,Tables!$A$12:$B$55,2,FALSE))</f>
        <v/>
      </c>
      <c r="I251" s="74" t="str">
        <f>IF(D251="","",VLOOKUP(C251,Tables!$A$12:$B$55,2,FALSE))</f>
        <v/>
      </c>
      <c r="K251" s="211"/>
      <c r="L251" s="211"/>
      <c r="M251" s="211"/>
      <c r="N251" s="211"/>
      <c r="O251" s="211"/>
      <c r="P251" s="211"/>
      <c r="Q251" s="211"/>
      <c r="R251" s="211"/>
      <c r="S251" s="211"/>
      <c r="T251" s="211"/>
    </row>
    <row r="252" spans="1:20" ht="16.5" customHeight="1">
      <c r="A252" s="63"/>
      <c r="B252" s="12"/>
      <c r="C252" s="12"/>
      <c r="D252" s="63"/>
      <c r="E252" s="63"/>
      <c r="F252" s="65"/>
      <c r="G252" s="64"/>
      <c r="H252" s="74" t="str">
        <f>IF(C252="","",VLOOKUP(C252,Tables!$A$12:$B$55,2,FALSE))</f>
        <v/>
      </c>
      <c r="I252" s="74" t="str">
        <f>IF(D252="","",VLOOKUP(C252,Tables!$A$12:$B$55,2,FALSE))</f>
        <v/>
      </c>
      <c r="K252" s="211"/>
      <c r="L252" s="211"/>
      <c r="M252" s="211"/>
      <c r="N252" s="211"/>
      <c r="O252" s="211"/>
      <c r="P252" s="211"/>
      <c r="Q252" s="211"/>
      <c r="R252" s="211"/>
      <c r="S252" s="211"/>
      <c r="T252" s="211"/>
    </row>
    <row r="253" spans="1:20" ht="16.5" customHeight="1">
      <c r="A253" s="63"/>
      <c r="B253" s="12"/>
      <c r="C253" s="12"/>
      <c r="D253" s="63"/>
      <c r="E253" s="63"/>
      <c r="F253" s="65"/>
      <c r="G253" s="64"/>
      <c r="H253" s="74" t="str">
        <f>IF(C253="","",VLOOKUP(C253,Tables!$A$12:$B$55,2,FALSE))</f>
        <v/>
      </c>
      <c r="I253" s="74" t="str">
        <f>IF(D253="","",VLOOKUP(C253,Tables!$A$12:$B$55,2,FALSE))</f>
        <v/>
      </c>
      <c r="K253" s="211"/>
      <c r="L253" s="211"/>
      <c r="M253" s="211"/>
      <c r="N253" s="211"/>
      <c r="O253" s="211"/>
      <c r="P253" s="211"/>
      <c r="Q253" s="211"/>
      <c r="R253" s="211"/>
      <c r="S253" s="211"/>
      <c r="T253" s="211"/>
    </row>
    <row r="254" spans="1:20" ht="16.5" customHeight="1">
      <c r="A254" s="63"/>
      <c r="B254" s="12"/>
      <c r="C254" s="12"/>
      <c r="D254" s="63"/>
      <c r="E254" s="63"/>
      <c r="F254" s="65"/>
      <c r="G254" s="64"/>
      <c r="H254" s="74" t="str">
        <f>IF(C254="","",VLOOKUP(C254,Tables!$A$12:$B$55,2,FALSE))</f>
        <v/>
      </c>
      <c r="I254" s="74" t="str">
        <f>IF(D254="","",VLOOKUP(C254,Tables!$A$12:$B$55,2,FALSE))</f>
        <v/>
      </c>
      <c r="K254" s="211"/>
      <c r="L254" s="211"/>
      <c r="M254" s="211"/>
      <c r="N254" s="211"/>
      <c r="O254" s="211"/>
      <c r="P254" s="211"/>
      <c r="Q254" s="211"/>
      <c r="R254" s="211"/>
      <c r="S254" s="211"/>
      <c r="T254" s="211"/>
    </row>
    <row r="255" spans="1:20" ht="16.5" customHeight="1">
      <c r="A255" s="63"/>
      <c r="B255" s="12"/>
      <c r="C255" s="12"/>
      <c r="D255" s="63"/>
      <c r="E255" s="63"/>
      <c r="F255" s="65"/>
      <c r="G255" s="64"/>
      <c r="H255" s="74" t="str">
        <f>IF(C255="","",VLOOKUP(C255,Tables!$A$12:$B$55,2,FALSE))</f>
        <v/>
      </c>
      <c r="I255" s="74" t="str">
        <f>IF(D255="","",VLOOKUP(C255,Tables!$A$12:$B$55,2,FALSE))</f>
        <v/>
      </c>
      <c r="K255" s="211"/>
      <c r="L255" s="211"/>
      <c r="M255" s="211"/>
      <c r="N255" s="211"/>
      <c r="O255" s="211"/>
      <c r="P255" s="211"/>
      <c r="Q255" s="211"/>
      <c r="R255" s="211"/>
      <c r="S255" s="211"/>
      <c r="T255" s="211"/>
    </row>
    <row r="256" spans="1:20" ht="16.5" customHeight="1">
      <c r="A256" s="63"/>
      <c r="B256" s="12"/>
      <c r="C256" s="12"/>
      <c r="D256" s="63"/>
      <c r="E256" s="63"/>
      <c r="F256" s="65"/>
      <c r="G256" s="64"/>
      <c r="H256" s="74" t="str">
        <f>IF(C256="","",VLOOKUP(C256,Tables!$A$12:$B$55,2,FALSE))</f>
        <v/>
      </c>
      <c r="I256" s="74" t="str">
        <f>IF(D256="","",VLOOKUP(C256,Tables!$A$12:$B$55,2,FALSE))</f>
        <v/>
      </c>
      <c r="K256" s="211"/>
      <c r="L256" s="211"/>
      <c r="M256" s="211"/>
      <c r="N256" s="211"/>
      <c r="O256" s="211"/>
      <c r="P256" s="211"/>
      <c r="Q256" s="211"/>
      <c r="R256" s="211"/>
      <c r="S256" s="211"/>
      <c r="T256" s="211"/>
    </row>
    <row r="257" spans="1:20" ht="16.5" customHeight="1">
      <c r="A257" s="63"/>
      <c r="B257" s="12"/>
      <c r="C257" s="12"/>
      <c r="D257" s="63"/>
      <c r="E257" s="63"/>
      <c r="F257" s="65"/>
      <c r="G257" s="64"/>
      <c r="H257" s="74" t="str">
        <f>IF(C257="","",VLOOKUP(C257,Tables!$A$12:$B$55,2,FALSE))</f>
        <v/>
      </c>
      <c r="I257" s="74" t="str">
        <f>IF(D257="","",VLOOKUP(C257,Tables!$A$12:$B$55,2,FALSE))</f>
        <v/>
      </c>
      <c r="K257" s="211"/>
      <c r="L257" s="211"/>
      <c r="M257" s="211"/>
      <c r="N257" s="211"/>
      <c r="O257" s="211"/>
      <c r="P257" s="211"/>
      <c r="Q257" s="211"/>
      <c r="R257" s="211"/>
      <c r="S257" s="211"/>
      <c r="T257" s="211"/>
    </row>
    <row r="258" spans="1:20" ht="16.5" customHeight="1">
      <c r="A258" s="63"/>
      <c r="B258" s="12"/>
      <c r="C258" s="12"/>
      <c r="D258" s="63"/>
      <c r="E258" s="63"/>
      <c r="F258" s="65"/>
      <c r="G258" s="64"/>
      <c r="H258" s="74" t="str">
        <f>IF(C258="","",VLOOKUP(C258,Tables!$A$12:$B$55,2,FALSE))</f>
        <v/>
      </c>
      <c r="I258" s="74" t="str">
        <f>IF(D258="","",VLOOKUP(C258,Tables!$A$12:$B$55,2,FALSE))</f>
        <v/>
      </c>
      <c r="K258" s="211"/>
      <c r="L258" s="211"/>
      <c r="M258" s="211"/>
      <c r="N258" s="211"/>
      <c r="O258" s="211"/>
      <c r="P258" s="211"/>
      <c r="Q258" s="211"/>
      <c r="R258" s="211"/>
      <c r="S258" s="211"/>
      <c r="T258" s="211"/>
    </row>
    <row r="259" spans="1:20" ht="16.5" customHeight="1">
      <c r="A259" s="63"/>
      <c r="B259" s="12"/>
      <c r="C259" s="12"/>
      <c r="D259" s="63"/>
      <c r="E259" s="63"/>
      <c r="F259" s="65"/>
      <c r="G259" s="64"/>
      <c r="H259" s="74" t="str">
        <f>IF(C259="","",VLOOKUP(C259,Tables!$A$12:$B$55,2,FALSE))</f>
        <v/>
      </c>
      <c r="I259" s="74" t="str">
        <f>IF(D259="","",VLOOKUP(C259,Tables!$A$12:$B$55,2,FALSE))</f>
        <v/>
      </c>
      <c r="K259" s="211"/>
      <c r="L259" s="211"/>
      <c r="M259" s="211"/>
      <c r="N259" s="211"/>
      <c r="O259" s="211"/>
      <c r="P259" s="211"/>
      <c r="Q259" s="211"/>
      <c r="R259" s="211"/>
      <c r="S259" s="211"/>
      <c r="T259" s="211"/>
    </row>
    <row r="260" spans="1:20" ht="16.5" customHeight="1">
      <c r="A260" s="63"/>
      <c r="B260" s="12"/>
      <c r="C260" s="12"/>
      <c r="D260" s="63"/>
      <c r="E260" s="63"/>
      <c r="F260" s="65"/>
      <c r="G260" s="64"/>
      <c r="H260" s="74" t="str">
        <f>IF(C260="","",VLOOKUP(C260,Tables!$A$12:$B$55,2,FALSE))</f>
        <v/>
      </c>
      <c r="I260" s="74" t="str">
        <f>IF(D260="","",VLOOKUP(C260,Tables!$A$12:$B$55,2,FALSE))</f>
        <v/>
      </c>
      <c r="K260" s="211"/>
      <c r="L260" s="211"/>
      <c r="M260" s="211"/>
      <c r="N260" s="211"/>
      <c r="O260" s="211"/>
      <c r="P260" s="211"/>
      <c r="Q260" s="211"/>
      <c r="R260" s="211"/>
      <c r="S260" s="211"/>
      <c r="T260" s="211"/>
    </row>
    <row r="261" spans="1:20" ht="16.5" customHeight="1">
      <c r="A261" s="63"/>
      <c r="B261" s="12"/>
      <c r="C261" s="12"/>
      <c r="D261" s="63"/>
      <c r="E261" s="63"/>
      <c r="F261" s="65"/>
      <c r="G261" s="64"/>
      <c r="H261" s="74" t="str">
        <f>IF(C261="","",VLOOKUP(C261,Tables!$A$12:$B$55,2,FALSE))</f>
        <v/>
      </c>
      <c r="I261" s="74" t="str">
        <f>IF(D261="","",VLOOKUP(C261,Tables!$A$12:$B$55,2,FALSE))</f>
        <v/>
      </c>
      <c r="K261" s="211"/>
      <c r="L261" s="211"/>
      <c r="M261" s="211"/>
      <c r="N261" s="211"/>
      <c r="O261" s="211"/>
      <c r="P261" s="211"/>
      <c r="Q261" s="211"/>
      <c r="R261" s="211"/>
      <c r="S261" s="211"/>
      <c r="T261" s="211"/>
    </row>
    <row r="262" spans="1:20" ht="16.5" customHeight="1">
      <c r="A262" s="63"/>
      <c r="B262" s="12"/>
      <c r="C262" s="12"/>
      <c r="D262" s="63"/>
      <c r="E262" s="63"/>
      <c r="F262" s="65"/>
      <c r="G262" s="64"/>
      <c r="H262" s="74" t="str">
        <f>IF(C262="","",VLOOKUP(C262,Tables!$A$12:$B$55,2,FALSE))</f>
        <v/>
      </c>
      <c r="I262" s="74" t="str">
        <f>IF(D262="","",VLOOKUP(C262,Tables!$A$12:$B$55,2,FALSE))</f>
        <v/>
      </c>
      <c r="K262" s="211"/>
      <c r="L262" s="211"/>
      <c r="M262" s="211"/>
      <c r="N262" s="211"/>
      <c r="O262" s="211"/>
      <c r="P262" s="211"/>
      <c r="Q262" s="211"/>
      <c r="R262" s="211"/>
      <c r="S262" s="211"/>
      <c r="T262" s="211"/>
    </row>
    <row r="263" spans="1:20" ht="16.5" customHeight="1">
      <c r="A263" s="63"/>
      <c r="B263" s="12"/>
      <c r="C263" s="12"/>
      <c r="D263" s="63"/>
      <c r="E263" s="63"/>
      <c r="F263" s="65"/>
      <c r="G263" s="64"/>
      <c r="H263" s="74" t="str">
        <f>IF(C263="","",VLOOKUP(C263,Tables!$A$12:$B$55,2,FALSE))</f>
        <v/>
      </c>
      <c r="I263" s="74" t="str">
        <f>IF(D263="","",VLOOKUP(C263,Tables!$A$12:$B$55,2,FALSE))</f>
        <v/>
      </c>
      <c r="K263" s="211"/>
      <c r="L263" s="211"/>
      <c r="M263" s="211"/>
      <c r="N263" s="211"/>
      <c r="O263" s="211"/>
      <c r="P263" s="211"/>
      <c r="Q263" s="211"/>
      <c r="R263" s="211"/>
      <c r="S263" s="211"/>
      <c r="T263" s="211"/>
    </row>
    <row r="264" spans="1:20" ht="16.5" customHeight="1">
      <c r="A264" s="63"/>
      <c r="B264" s="12"/>
      <c r="C264" s="12"/>
      <c r="D264" s="63"/>
      <c r="E264" s="63"/>
      <c r="F264" s="65"/>
      <c r="G264" s="64"/>
      <c r="H264" s="74" t="str">
        <f>IF(C264="","",VLOOKUP(C264,Tables!$A$12:$B$55,2,FALSE))</f>
        <v/>
      </c>
      <c r="I264" s="74" t="str">
        <f>IF(D264="","",VLOOKUP(C264,Tables!$A$12:$B$55,2,FALSE))</f>
        <v/>
      </c>
      <c r="K264" s="211"/>
      <c r="L264" s="211"/>
      <c r="M264" s="211"/>
      <c r="N264" s="211"/>
      <c r="O264" s="211"/>
      <c r="P264" s="211"/>
      <c r="Q264" s="211"/>
      <c r="R264" s="211"/>
      <c r="S264" s="211"/>
      <c r="T264" s="211"/>
    </row>
    <row r="265" spans="1:20" ht="16.5" customHeight="1">
      <c r="A265" s="63"/>
      <c r="B265" s="12"/>
      <c r="C265" s="12"/>
      <c r="D265" s="63"/>
      <c r="E265" s="63"/>
      <c r="F265" s="65"/>
      <c r="G265" s="64"/>
      <c r="H265" s="74" t="str">
        <f>IF(C265="","",VLOOKUP(C265,Tables!$A$12:$B$55,2,FALSE))</f>
        <v/>
      </c>
      <c r="I265" s="74" t="str">
        <f>IF(D265="","",VLOOKUP(C265,Tables!$A$12:$B$55,2,FALSE))</f>
        <v/>
      </c>
      <c r="K265" s="211"/>
      <c r="L265" s="211"/>
      <c r="M265" s="211"/>
      <c r="N265" s="211"/>
      <c r="O265" s="211"/>
      <c r="P265" s="211"/>
      <c r="Q265" s="211"/>
      <c r="R265" s="211"/>
      <c r="S265" s="211"/>
      <c r="T265" s="211"/>
    </row>
    <row r="266" spans="1:20" ht="16.5" customHeight="1">
      <c r="A266" s="63"/>
      <c r="B266" s="12"/>
      <c r="C266" s="12"/>
      <c r="D266" s="63"/>
      <c r="E266" s="63"/>
      <c r="F266" s="65"/>
      <c r="G266" s="64"/>
      <c r="H266" s="74" t="str">
        <f>IF(C266="","",VLOOKUP(C266,Tables!$A$12:$B$55,2,FALSE))</f>
        <v/>
      </c>
      <c r="I266" s="74" t="str">
        <f>IF(D266="","",VLOOKUP(C266,Tables!$A$12:$B$55,2,FALSE))</f>
        <v/>
      </c>
      <c r="K266" s="211"/>
      <c r="L266" s="211"/>
      <c r="M266" s="211"/>
      <c r="N266" s="211"/>
      <c r="O266" s="211"/>
      <c r="P266" s="211"/>
      <c r="Q266" s="211"/>
      <c r="R266" s="211"/>
      <c r="S266" s="211"/>
      <c r="T266" s="211"/>
    </row>
    <row r="267" spans="1:20" ht="16.5" customHeight="1">
      <c r="A267" s="63"/>
      <c r="B267" s="12"/>
      <c r="C267" s="12"/>
      <c r="D267" s="63"/>
      <c r="E267" s="63"/>
      <c r="F267" s="65"/>
      <c r="G267" s="64"/>
      <c r="H267" s="74" t="str">
        <f>IF(C267="","",VLOOKUP(C267,Tables!$A$12:$B$55,2,FALSE))</f>
        <v/>
      </c>
      <c r="I267" s="74" t="str">
        <f>IF(D267="","",VLOOKUP(C267,Tables!$A$12:$B$55,2,FALSE))</f>
        <v/>
      </c>
      <c r="K267" s="211"/>
      <c r="L267" s="211"/>
      <c r="M267" s="211"/>
      <c r="N267" s="211"/>
      <c r="O267" s="211"/>
      <c r="P267" s="211"/>
      <c r="Q267" s="211"/>
      <c r="R267" s="211"/>
      <c r="S267" s="211"/>
      <c r="T267" s="211"/>
    </row>
    <row r="268" spans="1:20" ht="16.5" customHeight="1">
      <c r="A268" s="63"/>
      <c r="B268" s="12"/>
      <c r="C268" s="12"/>
      <c r="D268" s="63"/>
      <c r="E268" s="63"/>
      <c r="F268" s="65"/>
      <c r="G268" s="64"/>
      <c r="H268" s="74" t="str">
        <f>IF(C268="","",VLOOKUP(C268,Tables!$A$12:$B$55,2,FALSE))</f>
        <v/>
      </c>
      <c r="I268" s="74" t="str">
        <f>IF(D268="","",VLOOKUP(C268,Tables!$A$12:$B$55,2,FALSE))</f>
        <v/>
      </c>
      <c r="K268" s="211"/>
      <c r="L268" s="211"/>
      <c r="M268" s="211"/>
      <c r="N268" s="211"/>
      <c r="O268" s="211"/>
      <c r="P268" s="211"/>
      <c r="Q268" s="211"/>
      <c r="R268" s="211"/>
      <c r="S268" s="211"/>
      <c r="T268" s="211"/>
    </row>
    <row r="269" spans="1:20" ht="16.5" customHeight="1">
      <c r="A269" s="63"/>
      <c r="B269" s="12"/>
      <c r="C269" s="12"/>
      <c r="D269" s="63"/>
      <c r="E269" s="63"/>
      <c r="F269" s="65"/>
      <c r="G269" s="64"/>
      <c r="H269" s="74" t="str">
        <f>IF(C269="","",VLOOKUP(C269,Tables!$A$12:$B$55,2,FALSE))</f>
        <v/>
      </c>
      <c r="I269" s="74" t="str">
        <f>IF(D269="","",VLOOKUP(C269,Tables!$A$12:$B$55,2,FALSE))</f>
        <v/>
      </c>
      <c r="K269" s="211"/>
      <c r="L269" s="211"/>
      <c r="M269" s="211"/>
      <c r="N269" s="211"/>
      <c r="O269" s="211"/>
      <c r="P269" s="211"/>
      <c r="Q269" s="211"/>
      <c r="R269" s="211"/>
      <c r="S269" s="211"/>
      <c r="T269" s="211"/>
    </row>
    <row r="270" spans="1:20" ht="16.5" customHeight="1">
      <c r="A270" s="63"/>
      <c r="B270" s="12"/>
      <c r="C270" s="12"/>
      <c r="D270" s="63"/>
      <c r="E270" s="63"/>
      <c r="F270" s="65"/>
      <c r="G270" s="64"/>
      <c r="H270" s="74" t="str">
        <f>IF(C270="","",VLOOKUP(C270,Tables!$A$12:$B$55,2,FALSE))</f>
        <v/>
      </c>
      <c r="I270" s="74" t="str">
        <f>IF(D270="","",VLOOKUP(C270,Tables!$A$12:$B$55,2,FALSE))</f>
        <v/>
      </c>
      <c r="K270" s="211"/>
      <c r="L270" s="211"/>
      <c r="M270" s="211"/>
      <c r="N270" s="211"/>
      <c r="O270" s="211"/>
      <c r="P270" s="211"/>
      <c r="Q270" s="211"/>
      <c r="R270" s="211"/>
      <c r="S270" s="211"/>
      <c r="T270" s="211"/>
    </row>
    <row r="271" spans="1:20" ht="16.5" customHeight="1">
      <c r="A271" s="63"/>
      <c r="B271" s="12"/>
      <c r="C271" s="12"/>
      <c r="D271" s="63"/>
      <c r="E271" s="63"/>
      <c r="F271" s="65"/>
      <c r="G271" s="64"/>
      <c r="H271" s="74" t="str">
        <f>IF(C271="","",VLOOKUP(C271,Tables!$A$12:$B$55,2,FALSE))</f>
        <v/>
      </c>
      <c r="I271" s="74" t="str">
        <f>IF(D271="","",VLOOKUP(C271,Tables!$A$12:$B$55,2,FALSE))</f>
        <v/>
      </c>
      <c r="K271" s="211"/>
      <c r="L271" s="211"/>
      <c r="M271" s="211"/>
      <c r="N271" s="211"/>
      <c r="O271" s="211"/>
      <c r="P271" s="211"/>
      <c r="Q271" s="211"/>
      <c r="R271" s="211"/>
      <c r="S271" s="211"/>
      <c r="T271" s="211"/>
    </row>
    <row r="272" spans="1:20" ht="16.5" customHeight="1">
      <c r="A272" s="63"/>
      <c r="B272" s="12"/>
      <c r="C272" s="12"/>
      <c r="D272" s="63"/>
      <c r="E272" s="63"/>
      <c r="F272" s="65"/>
      <c r="G272" s="64"/>
      <c r="H272" s="74" t="str">
        <f>IF(C272="","",VLOOKUP(C272,Tables!$A$12:$B$55,2,FALSE))</f>
        <v/>
      </c>
      <c r="I272" s="74" t="str">
        <f>IF(D272="","",VLOOKUP(C272,Tables!$A$12:$B$55,2,FALSE))</f>
        <v/>
      </c>
      <c r="K272" s="211"/>
      <c r="L272" s="211"/>
      <c r="M272" s="211"/>
      <c r="N272" s="211"/>
      <c r="O272" s="211"/>
      <c r="P272" s="211"/>
      <c r="Q272" s="211"/>
      <c r="R272" s="211"/>
      <c r="S272" s="211"/>
      <c r="T272" s="211"/>
    </row>
    <row r="273" spans="1:20" ht="16.5" customHeight="1">
      <c r="A273" s="63"/>
      <c r="B273" s="12"/>
      <c r="C273" s="12"/>
      <c r="D273" s="63"/>
      <c r="E273" s="63"/>
      <c r="F273" s="65"/>
      <c r="G273" s="64"/>
      <c r="H273" s="74" t="str">
        <f>IF(C273="","",VLOOKUP(C273,Tables!$A$12:$B$55,2,FALSE))</f>
        <v/>
      </c>
      <c r="I273" s="74" t="str">
        <f>IF(D273="","",VLOOKUP(C273,Tables!$A$12:$B$55,2,FALSE))</f>
        <v/>
      </c>
      <c r="K273" s="211"/>
      <c r="L273" s="211"/>
      <c r="M273" s="211"/>
      <c r="N273" s="211"/>
      <c r="O273" s="211"/>
      <c r="P273" s="211"/>
      <c r="Q273" s="211"/>
      <c r="R273" s="211"/>
      <c r="S273" s="211"/>
      <c r="T273" s="211"/>
    </row>
    <row r="274" spans="1:20" ht="16.5" customHeight="1">
      <c r="A274" s="63"/>
      <c r="B274" s="12"/>
      <c r="C274" s="12"/>
      <c r="D274" s="63"/>
      <c r="E274" s="63"/>
      <c r="F274" s="65"/>
      <c r="G274" s="64"/>
      <c r="H274" s="74" t="str">
        <f>IF(C274="","",VLOOKUP(C274,Tables!$A$12:$B$55,2,FALSE))</f>
        <v/>
      </c>
      <c r="I274" s="74" t="str">
        <f>IF(D274="","",VLOOKUP(C274,Tables!$A$12:$B$55,2,FALSE))</f>
        <v/>
      </c>
      <c r="K274" s="211"/>
      <c r="L274" s="211"/>
      <c r="M274" s="211"/>
      <c r="N274" s="211"/>
      <c r="O274" s="211"/>
      <c r="P274" s="211"/>
      <c r="Q274" s="211"/>
      <c r="R274" s="211"/>
      <c r="S274" s="211"/>
      <c r="T274" s="211"/>
    </row>
    <row r="275" spans="1:20" ht="16.5" customHeight="1">
      <c r="A275" s="63"/>
      <c r="B275" s="12"/>
      <c r="C275" s="12"/>
      <c r="D275" s="63"/>
      <c r="E275" s="63"/>
      <c r="F275" s="65"/>
      <c r="G275" s="64"/>
      <c r="H275" s="74" t="str">
        <f>IF(C275="","",VLOOKUP(C275,Tables!$A$12:$B$55,2,FALSE))</f>
        <v/>
      </c>
      <c r="I275" s="74" t="str">
        <f>IF(D275="","",VLOOKUP(C275,Tables!$A$12:$B$55,2,FALSE))</f>
        <v/>
      </c>
      <c r="K275" s="211"/>
      <c r="L275" s="211"/>
      <c r="M275" s="211"/>
      <c r="N275" s="211"/>
      <c r="O275" s="211"/>
      <c r="P275" s="211"/>
      <c r="Q275" s="211"/>
      <c r="R275" s="211"/>
      <c r="S275" s="211"/>
      <c r="T275" s="211"/>
    </row>
    <row r="276" spans="1:20" ht="16.5" customHeight="1">
      <c r="A276" s="63"/>
      <c r="B276" s="12"/>
      <c r="C276" s="12"/>
      <c r="D276" s="63"/>
      <c r="E276" s="63"/>
      <c r="F276" s="65"/>
      <c r="G276" s="64"/>
      <c r="H276" s="74" t="str">
        <f>IF(C276="","",VLOOKUP(C276,Tables!$A$12:$B$55,2,FALSE))</f>
        <v/>
      </c>
      <c r="I276" s="74" t="str">
        <f>IF(D276="","",VLOOKUP(C276,Tables!$A$12:$B$55,2,FALSE))</f>
        <v/>
      </c>
      <c r="K276" s="211"/>
      <c r="L276" s="211"/>
      <c r="M276" s="211"/>
      <c r="N276" s="211"/>
      <c r="O276" s="211"/>
      <c r="P276" s="211"/>
      <c r="Q276" s="211"/>
      <c r="R276" s="211"/>
      <c r="S276" s="211"/>
      <c r="T276" s="211"/>
    </row>
    <row r="277" spans="1:20" ht="16.5" customHeight="1">
      <c r="A277" s="63"/>
      <c r="B277" s="12"/>
      <c r="C277" s="12"/>
      <c r="D277" s="63"/>
      <c r="E277" s="63"/>
      <c r="F277" s="65"/>
      <c r="G277" s="64"/>
      <c r="H277" s="74" t="str">
        <f>IF(C277="","",VLOOKUP(C277,Tables!$A$12:$B$55,2,FALSE))</f>
        <v/>
      </c>
      <c r="I277" s="74" t="str">
        <f>IF(D277="","",VLOOKUP(C277,Tables!$A$12:$B$55,2,FALSE))</f>
        <v/>
      </c>
      <c r="K277" s="211"/>
      <c r="L277" s="211"/>
      <c r="M277" s="211"/>
      <c r="N277" s="211"/>
      <c r="O277" s="211"/>
      <c r="P277" s="211"/>
      <c r="Q277" s="211"/>
      <c r="R277" s="211"/>
      <c r="S277" s="211"/>
      <c r="T277" s="211"/>
    </row>
    <row r="278" spans="1:20" ht="16.5" customHeight="1">
      <c r="A278" s="63"/>
      <c r="B278" s="12"/>
      <c r="C278" s="12"/>
      <c r="D278" s="63"/>
      <c r="E278" s="63"/>
      <c r="F278" s="65"/>
      <c r="G278" s="64"/>
      <c r="H278" s="74" t="str">
        <f>IF(C278="","",VLOOKUP(C278,Tables!$A$12:$B$55,2,FALSE))</f>
        <v/>
      </c>
      <c r="I278" s="74" t="str">
        <f>IF(D278="","",VLOOKUP(C278,Tables!$A$12:$B$55,2,FALSE))</f>
        <v/>
      </c>
      <c r="K278" s="211"/>
      <c r="L278" s="211"/>
      <c r="M278" s="211"/>
      <c r="N278" s="211"/>
      <c r="O278" s="211"/>
      <c r="P278" s="211"/>
      <c r="Q278" s="211"/>
      <c r="R278" s="211"/>
      <c r="S278" s="211"/>
      <c r="T278" s="211"/>
    </row>
    <row r="279" spans="1:20" ht="16.5" customHeight="1">
      <c r="A279" s="63"/>
      <c r="B279" s="12"/>
      <c r="C279" s="12"/>
      <c r="D279" s="63"/>
      <c r="E279" s="63"/>
      <c r="F279" s="65"/>
      <c r="G279" s="64"/>
      <c r="H279" s="74" t="str">
        <f>IF(C279="","",VLOOKUP(C279,Tables!$A$12:$B$55,2,FALSE))</f>
        <v/>
      </c>
      <c r="I279" s="74" t="str">
        <f>IF(D279="","",VLOOKUP(C279,Tables!$A$12:$B$55,2,FALSE))</f>
        <v/>
      </c>
      <c r="K279" s="211"/>
      <c r="L279" s="211"/>
      <c r="M279" s="211"/>
      <c r="N279" s="211"/>
      <c r="O279" s="211"/>
      <c r="P279" s="211"/>
      <c r="Q279" s="211"/>
      <c r="R279" s="211"/>
      <c r="S279" s="211"/>
      <c r="T279" s="211"/>
    </row>
    <row r="280" spans="1:20" ht="16.5" customHeight="1">
      <c r="A280" s="63"/>
      <c r="B280" s="12"/>
      <c r="C280" s="12"/>
      <c r="D280" s="63"/>
      <c r="E280" s="63"/>
      <c r="F280" s="65"/>
      <c r="G280" s="64"/>
      <c r="H280" s="74" t="str">
        <f>IF(C280="","",VLOOKUP(C280,Tables!$A$12:$B$55,2,FALSE))</f>
        <v/>
      </c>
      <c r="I280" s="74" t="str">
        <f>IF(D280="","",VLOOKUP(C280,Tables!$A$12:$B$55,2,FALSE))</f>
        <v/>
      </c>
      <c r="K280" s="211"/>
      <c r="L280" s="211"/>
      <c r="M280" s="211"/>
      <c r="N280" s="211"/>
      <c r="O280" s="211"/>
      <c r="P280" s="211"/>
      <c r="Q280" s="211"/>
      <c r="R280" s="211"/>
      <c r="S280" s="211"/>
      <c r="T280" s="211"/>
    </row>
    <row r="281" spans="1:20" ht="16.5" customHeight="1">
      <c r="A281" s="63"/>
      <c r="B281" s="12"/>
      <c r="C281" s="12"/>
      <c r="D281" s="63"/>
      <c r="E281" s="63"/>
      <c r="F281" s="65"/>
      <c r="G281" s="64"/>
      <c r="H281" s="74" t="str">
        <f>IF(C281="","",VLOOKUP(C281,Tables!$A$12:$B$55,2,FALSE))</f>
        <v/>
      </c>
      <c r="I281" s="74" t="str">
        <f>IF(D281="","",VLOOKUP(C281,Tables!$A$12:$B$55,2,FALSE))</f>
        <v/>
      </c>
      <c r="K281" s="211"/>
      <c r="L281" s="211"/>
      <c r="M281" s="211"/>
      <c r="N281" s="211"/>
      <c r="O281" s="211"/>
      <c r="P281" s="211"/>
      <c r="Q281" s="211"/>
      <c r="R281" s="211"/>
      <c r="S281" s="211"/>
      <c r="T281" s="211"/>
    </row>
    <row r="282" spans="1:20" ht="16.5" customHeight="1">
      <c r="A282" s="63"/>
      <c r="B282" s="12"/>
      <c r="C282" s="12"/>
      <c r="D282" s="63"/>
      <c r="E282" s="63"/>
      <c r="F282" s="65"/>
      <c r="G282" s="64"/>
      <c r="H282" s="74" t="str">
        <f>IF(C282="","",VLOOKUP(C282,Tables!$A$12:$B$55,2,FALSE))</f>
        <v/>
      </c>
      <c r="I282" s="74" t="str">
        <f>IF(D282="","",VLOOKUP(C282,Tables!$A$12:$B$55,2,FALSE))</f>
        <v/>
      </c>
      <c r="K282" s="211"/>
      <c r="L282" s="211"/>
      <c r="M282" s="211"/>
      <c r="N282" s="211"/>
      <c r="O282" s="211"/>
      <c r="P282" s="211"/>
      <c r="Q282" s="211"/>
      <c r="R282" s="211"/>
      <c r="S282" s="211"/>
      <c r="T282" s="211"/>
    </row>
    <row r="283" spans="1:20" ht="16.5" customHeight="1">
      <c r="A283" s="63"/>
      <c r="B283" s="12"/>
      <c r="C283" s="12"/>
      <c r="D283" s="63"/>
      <c r="E283" s="63"/>
      <c r="F283" s="65"/>
      <c r="G283" s="64"/>
      <c r="H283" s="74" t="str">
        <f>IF(C283="","",VLOOKUP(C283,Tables!$A$12:$B$55,2,FALSE))</f>
        <v/>
      </c>
      <c r="I283" s="74" t="str">
        <f>IF(D283="","",VLOOKUP(C283,Tables!$A$12:$B$55,2,FALSE))</f>
        <v/>
      </c>
      <c r="K283" s="211"/>
      <c r="L283" s="211"/>
      <c r="M283" s="211"/>
      <c r="N283" s="211"/>
      <c r="O283" s="211"/>
      <c r="P283" s="211"/>
      <c r="Q283" s="211"/>
      <c r="R283" s="211"/>
      <c r="S283" s="211"/>
      <c r="T283" s="211"/>
    </row>
    <row r="284" spans="1:20" ht="16.5" customHeight="1">
      <c r="A284" s="63"/>
      <c r="B284" s="12"/>
      <c r="C284" s="12"/>
      <c r="D284" s="63"/>
      <c r="E284" s="63"/>
      <c r="F284" s="65"/>
      <c r="G284" s="64"/>
      <c r="H284" s="74" t="str">
        <f>IF(C284="","",VLOOKUP(C284,Tables!$A$12:$B$55,2,FALSE))</f>
        <v/>
      </c>
      <c r="I284" s="74" t="str">
        <f>IF(D284="","",VLOOKUP(C284,Tables!$A$12:$B$55,2,FALSE))</f>
        <v/>
      </c>
      <c r="K284" s="211"/>
      <c r="L284" s="211"/>
      <c r="M284" s="211"/>
      <c r="N284" s="211"/>
      <c r="O284" s="211"/>
      <c r="P284" s="211"/>
      <c r="Q284" s="211"/>
      <c r="R284" s="211"/>
      <c r="S284" s="211"/>
      <c r="T284" s="211"/>
    </row>
    <row r="285" spans="1:20" ht="16.5" customHeight="1">
      <c r="A285" s="63"/>
      <c r="B285" s="12"/>
      <c r="C285" s="12"/>
      <c r="D285" s="63"/>
      <c r="E285" s="63"/>
      <c r="F285" s="65"/>
      <c r="G285" s="64"/>
      <c r="H285" s="74" t="str">
        <f>IF(C285="","",VLOOKUP(C285,Tables!$A$12:$B$55,2,FALSE))</f>
        <v/>
      </c>
      <c r="I285" s="74" t="str">
        <f>IF(D285="","",VLOOKUP(C285,Tables!$A$12:$B$55,2,FALSE))</f>
        <v/>
      </c>
      <c r="K285" s="211"/>
      <c r="L285" s="211"/>
      <c r="M285" s="211"/>
      <c r="N285" s="211"/>
      <c r="O285" s="211"/>
      <c r="P285" s="211"/>
      <c r="Q285" s="211"/>
      <c r="R285" s="211"/>
      <c r="S285" s="211"/>
      <c r="T285" s="211"/>
    </row>
    <row r="286" spans="1:20" ht="16.5" customHeight="1">
      <c r="A286" s="63"/>
      <c r="B286" s="12"/>
      <c r="C286" s="12"/>
      <c r="D286" s="63"/>
      <c r="E286" s="63"/>
      <c r="F286" s="65"/>
      <c r="G286" s="64"/>
      <c r="H286" s="74" t="str">
        <f>IF(C286="","",VLOOKUP(C286,Tables!$A$12:$B$55,2,FALSE))</f>
        <v/>
      </c>
      <c r="I286" s="74" t="str">
        <f>IF(D286="","",VLOOKUP(C286,Tables!$A$12:$B$55,2,FALSE))</f>
        <v/>
      </c>
      <c r="K286" s="211"/>
      <c r="L286" s="211"/>
      <c r="M286" s="211"/>
      <c r="N286" s="211"/>
      <c r="O286" s="211"/>
      <c r="P286" s="211"/>
      <c r="Q286" s="211"/>
      <c r="R286" s="211"/>
      <c r="S286" s="211"/>
      <c r="T286" s="211"/>
    </row>
    <row r="287" spans="1:20" ht="16.5" customHeight="1">
      <c r="A287" s="63"/>
      <c r="B287" s="12"/>
      <c r="C287" s="12"/>
      <c r="D287" s="63"/>
      <c r="E287" s="63"/>
      <c r="F287" s="65"/>
      <c r="G287" s="64"/>
      <c r="H287" s="74" t="str">
        <f>IF(C287="","",VLOOKUP(C287,Tables!$A$12:$B$55,2,FALSE))</f>
        <v/>
      </c>
      <c r="I287" s="74" t="str">
        <f>IF(D287="","",VLOOKUP(C287,Tables!$A$12:$B$55,2,FALSE))</f>
        <v/>
      </c>
      <c r="K287" s="211"/>
      <c r="L287" s="211"/>
      <c r="M287" s="211"/>
      <c r="N287" s="211"/>
      <c r="O287" s="211"/>
      <c r="P287" s="211"/>
      <c r="Q287" s="211"/>
      <c r="R287" s="211"/>
      <c r="S287" s="211"/>
      <c r="T287" s="211"/>
    </row>
    <row r="288" spans="1:20" ht="16.5" customHeight="1">
      <c r="A288" s="63"/>
      <c r="B288" s="12"/>
      <c r="C288" s="12"/>
      <c r="D288" s="63"/>
      <c r="E288" s="63"/>
      <c r="F288" s="65"/>
      <c r="G288" s="64"/>
      <c r="H288" s="74" t="str">
        <f>IF(C288="","",VLOOKUP(C288,Tables!$A$12:$B$55,2,FALSE))</f>
        <v/>
      </c>
      <c r="I288" s="74" t="str">
        <f>IF(D288="","",VLOOKUP(C288,Tables!$A$12:$B$55,2,FALSE))</f>
        <v/>
      </c>
      <c r="K288" s="211"/>
      <c r="L288" s="211"/>
      <c r="M288" s="211"/>
      <c r="N288" s="211"/>
      <c r="O288" s="211"/>
      <c r="P288" s="211"/>
      <c r="Q288" s="211"/>
      <c r="R288" s="211"/>
      <c r="S288" s="211"/>
      <c r="T288" s="211"/>
    </row>
    <row r="289" spans="1:20" ht="16.5" customHeight="1">
      <c r="A289" s="63"/>
      <c r="B289" s="12"/>
      <c r="C289" s="12"/>
      <c r="D289" s="63"/>
      <c r="E289" s="63"/>
      <c r="F289" s="65"/>
      <c r="G289" s="64"/>
      <c r="H289" s="74" t="str">
        <f>IF(C289="","",VLOOKUP(C289,Tables!$A$12:$B$55,2,FALSE))</f>
        <v/>
      </c>
      <c r="I289" s="74" t="str">
        <f>IF(D289="","",VLOOKUP(C289,Tables!$A$12:$B$55,2,FALSE))</f>
        <v/>
      </c>
      <c r="K289" s="211"/>
      <c r="L289" s="211"/>
      <c r="M289" s="211"/>
      <c r="N289" s="211"/>
      <c r="O289" s="211"/>
      <c r="P289" s="211"/>
      <c r="Q289" s="211"/>
      <c r="R289" s="211"/>
      <c r="S289" s="211"/>
      <c r="T289" s="211"/>
    </row>
    <row r="290" spans="1:20" ht="16.5" customHeight="1">
      <c r="A290" s="63"/>
      <c r="B290" s="12"/>
      <c r="C290" s="12"/>
      <c r="D290" s="63"/>
      <c r="E290" s="63"/>
      <c r="F290" s="65"/>
      <c r="G290" s="64"/>
      <c r="H290" s="74" t="str">
        <f>IF(C290="","",VLOOKUP(C290,Tables!$A$12:$B$55,2,FALSE))</f>
        <v/>
      </c>
      <c r="I290" s="74" t="str">
        <f>IF(D290="","",VLOOKUP(C290,Tables!$A$12:$B$55,2,FALSE))</f>
        <v/>
      </c>
      <c r="K290" s="211"/>
      <c r="L290" s="211"/>
      <c r="M290" s="211"/>
      <c r="N290" s="211"/>
      <c r="O290" s="211"/>
      <c r="P290" s="211"/>
      <c r="Q290" s="211"/>
      <c r="R290" s="211"/>
      <c r="S290" s="211"/>
      <c r="T290" s="211"/>
    </row>
    <row r="291" spans="1:20" ht="16.5" customHeight="1">
      <c r="A291" s="63"/>
      <c r="B291" s="12"/>
      <c r="C291" s="12"/>
      <c r="D291" s="63"/>
      <c r="E291" s="63"/>
      <c r="F291" s="65"/>
      <c r="G291" s="64"/>
      <c r="H291" s="74" t="str">
        <f>IF(C291="","",VLOOKUP(C291,Tables!$A$12:$B$55,2,FALSE))</f>
        <v/>
      </c>
      <c r="I291" s="74" t="str">
        <f>IF(D291="","",VLOOKUP(C291,Tables!$A$12:$B$55,2,FALSE))</f>
        <v/>
      </c>
      <c r="K291" s="211"/>
      <c r="L291" s="211"/>
      <c r="M291" s="211"/>
      <c r="N291" s="211"/>
      <c r="O291" s="211"/>
      <c r="P291" s="211"/>
      <c r="Q291" s="211"/>
      <c r="R291" s="211"/>
      <c r="S291" s="211"/>
      <c r="T291" s="211"/>
    </row>
    <row r="292" spans="1:20" ht="16.5" customHeight="1">
      <c r="A292" s="63"/>
      <c r="B292" s="12"/>
      <c r="C292" s="12"/>
      <c r="D292" s="63"/>
      <c r="E292" s="63"/>
      <c r="F292" s="65"/>
      <c r="G292" s="64"/>
      <c r="H292" s="74" t="str">
        <f>IF(C292="","",VLOOKUP(C292,Tables!$A$12:$B$55,2,FALSE))</f>
        <v/>
      </c>
      <c r="I292" s="74" t="str">
        <f>IF(D292="","",VLOOKUP(C292,Tables!$A$12:$B$55,2,FALSE))</f>
        <v/>
      </c>
      <c r="K292" s="211"/>
      <c r="L292" s="211"/>
      <c r="M292" s="211"/>
      <c r="N292" s="211"/>
      <c r="O292" s="211"/>
      <c r="P292" s="211"/>
      <c r="Q292" s="211"/>
      <c r="R292" s="211"/>
      <c r="S292" s="211"/>
      <c r="T292" s="211"/>
    </row>
    <row r="293" spans="1:20" ht="16.5" customHeight="1">
      <c r="A293" s="63"/>
      <c r="B293" s="12"/>
      <c r="C293" s="12"/>
      <c r="D293" s="63"/>
      <c r="E293" s="63"/>
      <c r="F293" s="65"/>
      <c r="G293" s="64"/>
      <c r="H293" s="74" t="str">
        <f>IF(C293="","",VLOOKUP(C293,Tables!$A$12:$B$55,2,FALSE))</f>
        <v/>
      </c>
      <c r="I293" s="74" t="str">
        <f>IF(D293="","",VLOOKUP(C293,Tables!$A$12:$B$55,2,FALSE))</f>
        <v/>
      </c>
      <c r="K293" s="211"/>
      <c r="L293" s="211"/>
      <c r="M293" s="211"/>
      <c r="N293" s="211"/>
      <c r="O293" s="211"/>
      <c r="P293" s="211"/>
      <c r="Q293" s="211"/>
      <c r="R293" s="211"/>
      <c r="S293" s="211"/>
      <c r="T293" s="211"/>
    </row>
    <row r="294" spans="1:20" ht="16.5" customHeight="1">
      <c r="A294" s="63"/>
      <c r="B294" s="12"/>
      <c r="C294" s="12"/>
      <c r="D294" s="63"/>
      <c r="E294" s="63"/>
      <c r="F294" s="65"/>
      <c r="G294" s="64"/>
      <c r="H294" s="74" t="str">
        <f>IF(C294="","",VLOOKUP(C294,Tables!$A$12:$B$55,2,FALSE))</f>
        <v/>
      </c>
      <c r="I294" s="74" t="str">
        <f>IF(D294="","",VLOOKUP(C294,Tables!$A$12:$B$55,2,FALSE))</f>
        <v/>
      </c>
      <c r="K294" s="211"/>
      <c r="L294" s="211"/>
      <c r="M294" s="211"/>
      <c r="N294" s="211"/>
      <c r="O294" s="211"/>
      <c r="P294" s="211"/>
      <c r="Q294" s="211"/>
      <c r="R294" s="211"/>
      <c r="S294" s="211"/>
      <c r="T294" s="211"/>
    </row>
    <row r="295" spans="1:20" ht="16.5" customHeight="1">
      <c r="A295" s="63"/>
      <c r="B295" s="12"/>
      <c r="C295" s="12"/>
      <c r="D295" s="63"/>
      <c r="E295" s="63"/>
      <c r="F295" s="65"/>
      <c r="G295" s="64"/>
      <c r="H295" s="74" t="str">
        <f>IF(C295="","",VLOOKUP(C295,Tables!$A$12:$B$55,2,FALSE))</f>
        <v/>
      </c>
      <c r="I295" s="74" t="str">
        <f>IF(D295="","",VLOOKUP(C295,Tables!$A$12:$B$55,2,FALSE))</f>
        <v/>
      </c>
      <c r="K295" s="211"/>
      <c r="L295" s="211"/>
      <c r="M295" s="211"/>
      <c r="N295" s="211"/>
      <c r="O295" s="211"/>
      <c r="P295" s="211"/>
      <c r="Q295" s="211"/>
      <c r="R295" s="211"/>
      <c r="S295" s="211"/>
      <c r="T295" s="211"/>
    </row>
    <row r="296" spans="1:20" ht="16.5" customHeight="1">
      <c r="A296" s="63"/>
      <c r="B296" s="12"/>
      <c r="C296" s="12"/>
      <c r="D296" s="63"/>
      <c r="E296" s="63"/>
      <c r="F296" s="65"/>
      <c r="G296" s="64"/>
      <c r="H296" s="74" t="str">
        <f>IF(C296="","",VLOOKUP(C296,Tables!$A$12:$B$55,2,FALSE))</f>
        <v/>
      </c>
      <c r="I296" s="74" t="str">
        <f>IF(D296="","",VLOOKUP(C296,Tables!$A$12:$B$55,2,FALSE))</f>
        <v/>
      </c>
      <c r="K296" s="211"/>
      <c r="L296" s="211"/>
      <c r="M296" s="211"/>
      <c r="N296" s="211"/>
      <c r="O296" s="211"/>
      <c r="P296" s="211"/>
      <c r="Q296" s="211"/>
      <c r="R296" s="211"/>
      <c r="S296" s="211"/>
      <c r="T296" s="211"/>
    </row>
    <row r="297" spans="1:20" ht="16.5" customHeight="1">
      <c r="A297" s="63"/>
      <c r="B297" s="12"/>
      <c r="C297" s="12"/>
      <c r="D297" s="63"/>
      <c r="E297" s="63"/>
      <c r="F297" s="65"/>
      <c r="G297" s="64"/>
      <c r="H297" s="74" t="str">
        <f>IF(C297="","",VLOOKUP(C297,Tables!$A$12:$B$55,2,FALSE))</f>
        <v/>
      </c>
      <c r="I297" s="74" t="str">
        <f>IF(D297="","",VLOOKUP(C297,Tables!$A$12:$B$55,2,FALSE))</f>
        <v/>
      </c>
      <c r="K297" s="211"/>
      <c r="L297" s="211"/>
      <c r="M297" s="211"/>
      <c r="N297" s="211"/>
      <c r="O297" s="211"/>
      <c r="P297" s="211"/>
      <c r="Q297" s="211"/>
      <c r="R297" s="211"/>
      <c r="S297" s="211"/>
      <c r="T297" s="211"/>
    </row>
    <row r="298" spans="1:20" ht="16.5" customHeight="1">
      <c r="A298" s="63"/>
      <c r="B298" s="12"/>
      <c r="C298" s="12"/>
      <c r="D298" s="63"/>
      <c r="E298" s="63"/>
      <c r="F298" s="65"/>
      <c r="G298" s="64"/>
      <c r="H298" s="74" t="str">
        <f>IF(C298="","",VLOOKUP(C298,Tables!$A$12:$B$55,2,FALSE))</f>
        <v/>
      </c>
      <c r="I298" s="74" t="str">
        <f>IF(D298="","",VLOOKUP(C298,Tables!$A$12:$B$55,2,FALSE))</f>
        <v/>
      </c>
      <c r="K298" s="211"/>
      <c r="L298" s="211"/>
      <c r="M298" s="211"/>
      <c r="N298" s="211"/>
      <c r="O298" s="211"/>
      <c r="P298" s="211"/>
      <c r="Q298" s="211"/>
      <c r="R298" s="211"/>
      <c r="S298" s="211"/>
      <c r="T298" s="211"/>
    </row>
    <row r="299" spans="1:20" ht="16.5" customHeight="1">
      <c r="A299" s="63"/>
      <c r="B299" s="12"/>
      <c r="C299" s="12"/>
      <c r="D299" s="63"/>
      <c r="E299" s="63"/>
      <c r="F299" s="65"/>
      <c r="G299" s="64"/>
      <c r="H299" s="74" t="str">
        <f>IF(C299="","",VLOOKUP(C299,Tables!$A$12:$B$55,2,FALSE))</f>
        <v/>
      </c>
      <c r="I299" s="74" t="str">
        <f>IF(D299="","",VLOOKUP(C299,Tables!$A$12:$B$55,2,FALSE))</f>
        <v/>
      </c>
      <c r="K299" s="211"/>
      <c r="L299" s="211"/>
      <c r="M299" s="211"/>
      <c r="N299" s="211"/>
      <c r="O299" s="211"/>
      <c r="P299" s="211"/>
      <c r="Q299" s="211"/>
      <c r="R299" s="211"/>
      <c r="S299" s="211"/>
      <c r="T299" s="211"/>
    </row>
    <row r="300" spans="1:20" ht="16.5" customHeight="1">
      <c r="A300" s="63"/>
      <c r="B300" s="12"/>
      <c r="C300" s="12"/>
      <c r="D300" s="63"/>
      <c r="E300" s="63"/>
      <c r="F300" s="65"/>
      <c r="G300" s="64"/>
      <c r="H300" s="74" t="str">
        <f>IF(C300="","",VLOOKUP(C300,Tables!$A$12:$B$55,2,FALSE))</f>
        <v/>
      </c>
      <c r="I300" s="74" t="str">
        <f>IF(D300="","",VLOOKUP(C300,Tables!$A$12:$B$55,2,FALSE))</f>
        <v/>
      </c>
      <c r="K300" s="211"/>
      <c r="L300" s="211"/>
      <c r="M300" s="211"/>
      <c r="N300" s="211"/>
      <c r="O300" s="211"/>
      <c r="P300" s="211"/>
      <c r="Q300" s="211"/>
      <c r="R300" s="211"/>
      <c r="S300" s="211"/>
      <c r="T300" s="211"/>
    </row>
    <row r="301" spans="1:20" ht="16.5" customHeight="1">
      <c r="A301" s="63"/>
      <c r="B301" s="12"/>
      <c r="C301" s="12"/>
      <c r="D301" s="63"/>
      <c r="E301" s="63"/>
      <c r="F301" s="65"/>
      <c r="G301" s="64"/>
      <c r="H301" s="74" t="str">
        <f>IF(C301="","",VLOOKUP(C301,Tables!$A$12:$B$55,2,FALSE))</f>
        <v/>
      </c>
      <c r="I301" s="74" t="str">
        <f>IF(D301="","",VLOOKUP(C301,Tables!$A$12:$B$55,2,FALSE))</f>
        <v/>
      </c>
      <c r="K301" s="211"/>
      <c r="L301" s="211"/>
      <c r="M301" s="211"/>
      <c r="N301" s="211"/>
      <c r="O301" s="211"/>
      <c r="P301" s="211"/>
      <c r="Q301" s="211"/>
      <c r="R301" s="211"/>
      <c r="S301" s="211"/>
      <c r="T301" s="211"/>
    </row>
    <row r="302" spans="1:20" ht="16.5" customHeight="1">
      <c r="A302" s="63"/>
      <c r="B302" s="12"/>
      <c r="C302" s="12"/>
      <c r="D302" s="63"/>
      <c r="E302" s="63"/>
      <c r="F302" s="65"/>
      <c r="G302" s="64"/>
      <c r="H302" s="74" t="str">
        <f>IF(C302="","",VLOOKUP(C302,Tables!$A$12:$B$55,2,FALSE))</f>
        <v/>
      </c>
      <c r="I302" s="74" t="str">
        <f>IF(D302="","",VLOOKUP(C302,Tables!$A$12:$B$55,2,FALSE))</f>
        <v/>
      </c>
      <c r="K302" s="211"/>
      <c r="L302" s="211"/>
      <c r="M302" s="211"/>
      <c r="N302" s="211"/>
      <c r="O302" s="211"/>
      <c r="P302" s="211"/>
      <c r="Q302" s="211"/>
      <c r="R302" s="211"/>
      <c r="S302" s="211"/>
      <c r="T302" s="211"/>
    </row>
    <row r="303" spans="1:20" ht="16.5" customHeight="1">
      <c r="A303" s="63"/>
      <c r="B303" s="12"/>
      <c r="C303" s="12"/>
      <c r="D303" s="63"/>
      <c r="E303" s="63"/>
      <c r="F303" s="65"/>
      <c r="G303" s="64"/>
      <c r="H303" s="74" t="str">
        <f>IF(C303="","",VLOOKUP(C303,Tables!$A$12:$B$55,2,FALSE))</f>
        <v/>
      </c>
      <c r="I303" s="74" t="str">
        <f>IF(D303="","",VLOOKUP(C303,Tables!$A$12:$B$55,2,FALSE))</f>
        <v/>
      </c>
      <c r="K303" s="211"/>
      <c r="L303" s="211"/>
      <c r="M303" s="211"/>
      <c r="N303" s="211"/>
      <c r="O303" s="211"/>
      <c r="P303" s="211"/>
      <c r="Q303" s="211"/>
      <c r="R303" s="211"/>
      <c r="S303" s="211"/>
      <c r="T303" s="211"/>
    </row>
    <row r="304" spans="1:20" ht="16.5" customHeight="1">
      <c r="A304" s="63"/>
      <c r="B304" s="12"/>
      <c r="C304" s="12"/>
      <c r="D304" s="63"/>
      <c r="E304" s="63"/>
      <c r="F304" s="65"/>
      <c r="G304" s="64"/>
      <c r="H304" s="74" t="str">
        <f>IF(C304="","",VLOOKUP(C304,Tables!$A$12:$B$55,2,FALSE))</f>
        <v/>
      </c>
      <c r="I304" s="74" t="str">
        <f>IF(D304="","",VLOOKUP(C304,Tables!$A$12:$B$55,2,FALSE))</f>
        <v/>
      </c>
      <c r="K304" s="211"/>
      <c r="L304" s="211"/>
      <c r="M304" s="211"/>
      <c r="N304" s="211"/>
      <c r="O304" s="211"/>
      <c r="P304" s="211"/>
      <c r="Q304" s="211"/>
      <c r="R304" s="211"/>
      <c r="S304" s="211"/>
      <c r="T304" s="211"/>
    </row>
    <row r="305" spans="1:20" ht="16.5" customHeight="1">
      <c r="A305" s="63"/>
      <c r="B305" s="12"/>
      <c r="C305" s="12"/>
      <c r="D305" s="63"/>
      <c r="E305" s="63"/>
      <c r="F305" s="65"/>
      <c r="G305" s="64"/>
      <c r="H305" s="74" t="str">
        <f>IF(C305="","",VLOOKUP(C305,Tables!$A$12:$B$55,2,FALSE))</f>
        <v/>
      </c>
      <c r="I305" s="74" t="str">
        <f>IF(D305="","",VLOOKUP(C305,Tables!$A$12:$B$55,2,FALSE))</f>
        <v/>
      </c>
      <c r="K305" s="211"/>
      <c r="L305" s="211"/>
      <c r="M305" s="211"/>
      <c r="N305" s="211"/>
      <c r="O305" s="211"/>
      <c r="P305" s="211"/>
      <c r="Q305" s="211"/>
      <c r="R305" s="211"/>
      <c r="S305" s="211"/>
      <c r="T305" s="211"/>
    </row>
    <row r="306" spans="1:20" ht="16.5" customHeight="1">
      <c r="A306" s="63"/>
      <c r="B306" s="12"/>
      <c r="C306" s="12"/>
      <c r="D306" s="63"/>
      <c r="E306" s="63"/>
      <c r="F306" s="65"/>
      <c r="G306" s="64"/>
      <c r="H306" s="74" t="str">
        <f>IF(C306="","",VLOOKUP(C306,Tables!$A$12:$B$55,2,FALSE))</f>
        <v/>
      </c>
      <c r="I306" s="74" t="str">
        <f>IF(D306="","",VLOOKUP(C306,Tables!$A$12:$B$55,2,FALSE))</f>
        <v/>
      </c>
      <c r="K306" s="211"/>
      <c r="L306" s="211"/>
      <c r="M306" s="211"/>
      <c r="N306" s="211"/>
      <c r="O306" s="211"/>
      <c r="P306" s="211"/>
      <c r="Q306" s="211"/>
      <c r="R306" s="211"/>
      <c r="S306" s="211"/>
      <c r="T306" s="211"/>
    </row>
    <row r="307" spans="1:20" ht="16.5" customHeight="1">
      <c r="A307" s="63"/>
      <c r="B307" s="12"/>
      <c r="C307" s="12"/>
      <c r="D307" s="63"/>
      <c r="E307" s="63"/>
      <c r="F307" s="65"/>
      <c r="G307" s="64"/>
      <c r="H307" s="74" t="str">
        <f>IF(C307="","",VLOOKUP(C307,Tables!$A$12:$B$55,2,FALSE))</f>
        <v/>
      </c>
      <c r="I307" s="74" t="str">
        <f>IF(D307="","",VLOOKUP(C307,Tables!$A$12:$B$55,2,FALSE))</f>
        <v/>
      </c>
      <c r="K307" s="211"/>
      <c r="L307" s="211"/>
      <c r="M307" s="211"/>
      <c r="N307" s="211"/>
      <c r="O307" s="211"/>
      <c r="P307" s="211"/>
      <c r="Q307" s="211"/>
      <c r="R307" s="211"/>
      <c r="S307" s="211"/>
      <c r="T307" s="211"/>
    </row>
    <row r="308" spans="1:20" ht="16.5" customHeight="1">
      <c r="A308" s="63"/>
      <c r="B308" s="12"/>
      <c r="C308" s="12"/>
      <c r="D308" s="63"/>
      <c r="E308" s="63"/>
      <c r="F308" s="65"/>
      <c r="G308" s="64"/>
      <c r="H308" s="74" t="str">
        <f>IF(C308="","",VLOOKUP(C308,Tables!$A$12:$B$55,2,FALSE))</f>
        <v/>
      </c>
      <c r="I308" s="74" t="str">
        <f>IF(D308="","",VLOOKUP(C308,Tables!$A$12:$B$55,2,FALSE))</f>
        <v/>
      </c>
      <c r="K308" s="211"/>
      <c r="L308" s="211"/>
      <c r="M308" s="211"/>
      <c r="N308" s="211"/>
      <c r="O308" s="211"/>
      <c r="P308" s="211"/>
      <c r="Q308" s="211"/>
      <c r="R308" s="211"/>
      <c r="S308" s="211"/>
      <c r="T308" s="211"/>
    </row>
    <row r="309" spans="1:20" ht="16.5" customHeight="1">
      <c r="A309" s="63"/>
      <c r="B309" s="12"/>
      <c r="C309" s="12"/>
      <c r="D309" s="63"/>
      <c r="E309" s="63"/>
      <c r="F309" s="65"/>
      <c r="G309" s="64"/>
      <c r="H309" s="74" t="str">
        <f>IF(C309="","",VLOOKUP(C309,Tables!$A$12:$B$55,2,FALSE))</f>
        <v/>
      </c>
      <c r="I309" s="74" t="str">
        <f>IF(D309="","",VLOOKUP(C309,Tables!$A$12:$B$55,2,FALSE))</f>
        <v/>
      </c>
      <c r="K309" s="211"/>
      <c r="L309" s="211"/>
      <c r="M309" s="211"/>
      <c r="N309" s="211"/>
      <c r="O309" s="211"/>
      <c r="P309" s="211"/>
      <c r="Q309" s="211"/>
      <c r="R309" s="211"/>
      <c r="S309" s="211"/>
      <c r="T309" s="211"/>
    </row>
    <row r="310" spans="1:20" ht="16.5" customHeight="1">
      <c r="A310" s="63"/>
      <c r="B310" s="12"/>
      <c r="C310" s="12"/>
      <c r="D310" s="63"/>
      <c r="E310" s="63"/>
      <c r="F310" s="65"/>
      <c r="G310" s="64"/>
      <c r="H310" s="74" t="str">
        <f>IF(C310="","",VLOOKUP(C310,Tables!$A$12:$B$55,2,FALSE))</f>
        <v/>
      </c>
      <c r="I310" s="74" t="str">
        <f>IF(D310="","",VLOOKUP(C310,Tables!$A$12:$B$55,2,FALSE))</f>
        <v/>
      </c>
      <c r="K310" s="211"/>
      <c r="L310" s="211"/>
      <c r="M310" s="211"/>
      <c r="N310" s="211"/>
      <c r="O310" s="211"/>
      <c r="P310" s="211"/>
      <c r="Q310" s="211"/>
      <c r="R310" s="211"/>
      <c r="S310" s="211"/>
      <c r="T310" s="211"/>
    </row>
    <row r="311" spans="1:20" ht="16.5" customHeight="1">
      <c r="A311" s="63"/>
      <c r="B311" s="12"/>
      <c r="C311" s="12"/>
      <c r="D311" s="63"/>
      <c r="E311" s="63"/>
      <c r="F311" s="65"/>
      <c r="G311" s="64"/>
      <c r="H311" s="74" t="str">
        <f>IF(C311="","",VLOOKUP(C311,Tables!$A$12:$B$55,2,FALSE))</f>
        <v/>
      </c>
      <c r="I311" s="74" t="str">
        <f>IF(D311="","",VLOOKUP(C311,Tables!$A$12:$B$55,2,FALSE))</f>
        <v/>
      </c>
      <c r="K311" s="211"/>
      <c r="L311" s="211"/>
      <c r="M311" s="211"/>
      <c r="N311" s="211"/>
      <c r="O311" s="211"/>
      <c r="P311" s="211"/>
      <c r="Q311" s="211"/>
      <c r="R311" s="211"/>
      <c r="S311" s="211"/>
      <c r="T311" s="211"/>
    </row>
    <row r="312" spans="1:20" ht="16.5" customHeight="1">
      <c r="A312" s="63"/>
      <c r="B312" s="12"/>
      <c r="C312" s="12"/>
      <c r="D312" s="63"/>
      <c r="E312" s="63"/>
      <c r="F312" s="65"/>
      <c r="G312" s="64"/>
      <c r="H312" s="74" t="str">
        <f>IF(C312="","",VLOOKUP(C312,Tables!$A$12:$B$55,2,FALSE))</f>
        <v/>
      </c>
      <c r="I312" s="74" t="str">
        <f>IF(D312="","",VLOOKUP(C312,Tables!$A$12:$B$55,2,FALSE))</f>
        <v/>
      </c>
      <c r="K312" s="211"/>
      <c r="L312" s="211"/>
      <c r="M312" s="211"/>
      <c r="N312" s="211"/>
      <c r="O312" s="211"/>
      <c r="P312" s="211"/>
      <c r="Q312" s="211"/>
      <c r="R312" s="211"/>
      <c r="S312" s="211"/>
      <c r="T312" s="211"/>
    </row>
    <row r="313" spans="1:20" ht="16.5" customHeight="1">
      <c r="A313" s="63"/>
      <c r="B313" s="12"/>
      <c r="C313" s="12"/>
      <c r="D313" s="63"/>
      <c r="E313" s="63"/>
      <c r="F313" s="65"/>
      <c r="G313" s="64"/>
      <c r="H313" s="74" t="str">
        <f>IF(C313="","",VLOOKUP(C313,Tables!$A$12:$B$55,2,FALSE))</f>
        <v/>
      </c>
      <c r="I313" s="74" t="str">
        <f>IF(D313="","",VLOOKUP(C313,Tables!$A$12:$B$55,2,FALSE))</f>
        <v/>
      </c>
      <c r="K313" s="211"/>
      <c r="L313" s="211"/>
      <c r="M313" s="211"/>
      <c r="N313" s="211"/>
      <c r="O313" s="211"/>
      <c r="P313" s="211"/>
      <c r="Q313" s="211"/>
      <c r="R313" s="211"/>
      <c r="S313" s="211"/>
      <c r="T313" s="211"/>
    </row>
    <row r="314" spans="1:20" ht="16.5" customHeight="1">
      <c r="A314" s="63"/>
      <c r="B314" s="12"/>
      <c r="C314" s="12"/>
      <c r="D314" s="63"/>
      <c r="E314" s="63"/>
      <c r="F314" s="65"/>
      <c r="G314" s="64"/>
      <c r="H314" s="74" t="str">
        <f>IF(C314="","",VLOOKUP(C314,Tables!$A$12:$B$55,2,FALSE))</f>
        <v/>
      </c>
      <c r="I314" s="74" t="str">
        <f>IF(D314="","",VLOOKUP(C314,Tables!$A$12:$B$55,2,FALSE))</f>
        <v/>
      </c>
      <c r="K314" s="211"/>
      <c r="L314" s="211"/>
      <c r="M314" s="211"/>
      <c r="N314" s="211"/>
      <c r="O314" s="211"/>
      <c r="P314" s="211"/>
      <c r="Q314" s="211"/>
      <c r="R314" s="211"/>
      <c r="S314" s="211"/>
      <c r="T314" s="211"/>
    </row>
    <row r="315" spans="1:20" ht="16.5" customHeight="1">
      <c r="A315" s="63"/>
      <c r="B315" s="12"/>
      <c r="C315" s="12"/>
      <c r="D315" s="63"/>
      <c r="E315" s="63"/>
      <c r="F315" s="65"/>
      <c r="G315" s="64"/>
      <c r="H315" s="74" t="str">
        <f>IF(C315="","",VLOOKUP(C315,Tables!$A$12:$B$55,2,FALSE))</f>
        <v/>
      </c>
      <c r="I315" s="74" t="str">
        <f>IF(D315="","",VLOOKUP(C315,Tables!$A$12:$B$55,2,FALSE))</f>
        <v/>
      </c>
      <c r="K315" s="211"/>
      <c r="L315" s="211"/>
      <c r="M315" s="211"/>
      <c r="N315" s="211"/>
      <c r="O315" s="211"/>
      <c r="P315" s="211"/>
      <c r="Q315" s="211"/>
      <c r="R315" s="211"/>
      <c r="S315" s="211"/>
      <c r="T315" s="211"/>
    </row>
    <row r="316" spans="1:20" ht="16.5" customHeight="1">
      <c r="A316" s="63"/>
      <c r="B316" s="12"/>
      <c r="C316" s="12"/>
      <c r="D316" s="63"/>
      <c r="E316" s="63"/>
      <c r="F316" s="65"/>
      <c r="G316" s="64"/>
      <c r="H316" s="74" t="str">
        <f>IF(C316="","",VLOOKUP(C316,Tables!$A$12:$B$55,2,FALSE))</f>
        <v/>
      </c>
      <c r="I316" s="74" t="str">
        <f>IF(D316="","",VLOOKUP(C316,Tables!$A$12:$B$55,2,FALSE))</f>
        <v/>
      </c>
      <c r="K316" s="211"/>
      <c r="L316" s="211"/>
      <c r="M316" s="211"/>
      <c r="N316" s="211"/>
      <c r="O316" s="211"/>
      <c r="P316" s="211"/>
      <c r="Q316" s="211"/>
      <c r="R316" s="211"/>
      <c r="S316" s="211"/>
      <c r="T316" s="211"/>
    </row>
    <row r="317" spans="1:20" ht="16.5" customHeight="1">
      <c r="A317" s="63"/>
      <c r="B317" s="12"/>
      <c r="C317" s="12"/>
      <c r="D317" s="63"/>
      <c r="E317" s="63"/>
      <c r="F317" s="65"/>
      <c r="G317" s="64"/>
      <c r="H317" s="74" t="str">
        <f>IF(C317="","",VLOOKUP(C317,Tables!$A$12:$B$55,2,FALSE))</f>
        <v/>
      </c>
      <c r="I317" s="74" t="str">
        <f>IF(D317="","",VLOOKUP(C317,Tables!$A$12:$B$55,2,FALSE))</f>
        <v/>
      </c>
      <c r="K317" s="211"/>
      <c r="L317" s="211"/>
      <c r="M317" s="211"/>
      <c r="N317" s="211"/>
      <c r="O317" s="211"/>
      <c r="P317" s="211"/>
      <c r="Q317" s="211"/>
      <c r="R317" s="211"/>
      <c r="S317" s="211"/>
      <c r="T317" s="211"/>
    </row>
    <row r="318" spans="1:20" ht="16.5" customHeight="1">
      <c r="A318" s="63"/>
      <c r="B318" s="12"/>
      <c r="C318" s="12"/>
      <c r="D318" s="63"/>
      <c r="E318" s="63"/>
      <c r="F318" s="65"/>
      <c r="G318" s="64"/>
      <c r="H318" s="74" t="str">
        <f>IF(C318="","",VLOOKUP(C318,Tables!$A$12:$B$55,2,FALSE))</f>
        <v/>
      </c>
      <c r="I318" s="74" t="str">
        <f>IF(D318="","",VLOOKUP(C318,Tables!$A$12:$B$55,2,FALSE))</f>
        <v/>
      </c>
      <c r="K318" s="211"/>
      <c r="L318" s="211"/>
      <c r="M318" s="211"/>
      <c r="N318" s="211"/>
      <c r="O318" s="211"/>
      <c r="P318" s="211"/>
      <c r="Q318" s="211"/>
      <c r="R318" s="211"/>
      <c r="S318" s="211"/>
      <c r="T318" s="211"/>
    </row>
    <row r="319" spans="1:20" ht="16.5" customHeight="1">
      <c r="A319" s="63"/>
      <c r="B319" s="12"/>
      <c r="C319" s="12"/>
      <c r="D319" s="63"/>
      <c r="E319" s="63"/>
      <c r="F319" s="65"/>
      <c r="G319" s="64"/>
      <c r="H319" s="74" t="str">
        <f>IF(C319="","",VLOOKUP(C319,Tables!$A$12:$B$55,2,FALSE))</f>
        <v/>
      </c>
      <c r="I319" s="74" t="str">
        <f>IF(D319="","",VLOOKUP(C319,Tables!$A$12:$B$55,2,FALSE))</f>
        <v/>
      </c>
      <c r="K319" s="211"/>
      <c r="L319" s="211"/>
      <c r="M319" s="211"/>
      <c r="N319" s="211"/>
      <c r="O319" s="211"/>
      <c r="P319" s="211"/>
      <c r="Q319" s="211"/>
      <c r="R319" s="211"/>
      <c r="S319" s="211"/>
      <c r="T319" s="211"/>
    </row>
    <row r="320" spans="1:20" ht="16.5" customHeight="1">
      <c r="A320" s="63"/>
      <c r="B320" s="12"/>
      <c r="C320" s="12"/>
      <c r="D320" s="63"/>
      <c r="E320" s="63"/>
      <c r="F320" s="65"/>
      <c r="G320" s="64"/>
      <c r="H320" s="74" t="str">
        <f>IF(C320="","",VLOOKUP(C320,Tables!$A$12:$B$55,2,FALSE))</f>
        <v/>
      </c>
      <c r="I320" s="74" t="str">
        <f>IF(D320="","",VLOOKUP(C320,Tables!$A$12:$B$55,2,FALSE))</f>
        <v/>
      </c>
      <c r="K320" s="211"/>
      <c r="L320" s="211"/>
      <c r="M320" s="211"/>
      <c r="N320" s="211"/>
      <c r="O320" s="211"/>
      <c r="P320" s="211"/>
      <c r="Q320" s="211"/>
      <c r="R320" s="211"/>
      <c r="S320" s="211"/>
      <c r="T320" s="211"/>
    </row>
    <row r="321" spans="1:20" ht="16.5" customHeight="1">
      <c r="A321" s="63"/>
      <c r="B321" s="12"/>
      <c r="C321" s="12"/>
      <c r="D321" s="63"/>
      <c r="E321" s="63"/>
      <c r="F321" s="65"/>
      <c r="G321" s="64"/>
      <c r="H321" s="74" t="str">
        <f>IF(C321="","",VLOOKUP(C321,Tables!$A$12:$B$55,2,FALSE))</f>
        <v/>
      </c>
      <c r="I321" s="74" t="str">
        <f>IF(D321="","",VLOOKUP(C321,Tables!$A$12:$B$55,2,FALSE))</f>
        <v/>
      </c>
      <c r="K321" s="211"/>
      <c r="L321" s="211"/>
      <c r="M321" s="211"/>
      <c r="N321" s="211"/>
      <c r="O321" s="211"/>
      <c r="P321" s="211"/>
      <c r="Q321" s="211"/>
      <c r="R321" s="211"/>
      <c r="S321" s="211"/>
      <c r="T321" s="211"/>
    </row>
    <row r="322" spans="1:20" ht="16.5" customHeight="1">
      <c r="A322" s="63"/>
      <c r="B322" s="12"/>
      <c r="C322" s="12"/>
      <c r="D322" s="63"/>
      <c r="E322" s="63"/>
      <c r="F322" s="65"/>
      <c r="G322" s="64"/>
      <c r="H322" s="74" t="str">
        <f>IF(C322="","",VLOOKUP(C322,Tables!$A$12:$B$55,2,FALSE))</f>
        <v/>
      </c>
      <c r="I322" s="74" t="str">
        <f>IF(D322="","",VLOOKUP(C322,Tables!$A$12:$B$55,2,FALSE))</f>
        <v/>
      </c>
      <c r="K322" s="211"/>
      <c r="L322" s="211"/>
      <c r="M322" s="211"/>
      <c r="N322" s="211"/>
      <c r="O322" s="211"/>
      <c r="P322" s="211"/>
      <c r="Q322" s="211"/>
      <c r="R322" s="211"/>
      <c r="S322" s="211"/>
      <c r="T322" s="211"/>
    </row>
    <row r="323" spans="1:20" ht="16.5" customHeight="1">
      <c r="A323" s="63"/>
      <c r="B323" s="12"/>
      <c r="C323" s="12"/>
      <c r="D323" s="63"/>
      <c r="E323" s="63"/>
      <c r="F323" s="65"/>
      <c r="G323" s="64"/>
      <c r="H323" s="74" t="str">
        <f>IF(C323="","",VLOOKUP(C323,Tables!$A$12:$B$55,2,FALSE))</f>
        <v/>
      </c>
      <c r="I323" s="74" t="str">
        <f>IF(D323="","",VLOOKUP(C323,Tables!$A$12:$B$55,2,FALSE))</f>
        <v/>
      </c>
      <c r="K323" s="211"/>
      <c r="L323" s="211"/>
      <c r="M323" s="211"/>
      <c r="N323" s="211"/>
      <c r="O323" s="211"/>
      <c r="P323" s="211"/>
      <c r="Q323" s="211"/>
      <c r="R323" s="211"/>
      <c r="S323" s="211"/>
      <c r="T323" s="211"/>
    </row>
    <row r="324" spans="1:20" ht="16.5" customHeight="1">
      <c r="A324" s="63"/>
      <c r="B324" s="12"/>
      <c r="C324" s="12"/>
      <c r="D324" s="63"/>
      <c r="E324" s="63"/>
      <c r="F324" s="65"/>
      <c r="G324" s="64"/>
      <c r="H324" s="74" t="str">
        <f>IF(C324="","",VLOOKUP(C324,Tables!$A$12:$B$55,2,FALSE))</f>
        <v/>
      </c>
      <c r="I324" s="74" t="str">
        <f>IF(D324="","",VLOOKUP(C324,Tables!$A$12:$B$55,2,FALSE))</f>
        <v/>
      </c>
      <c r="K324" s="211"/>
      <c r="L324" s="211"/>
      <c r="M324" s="211"/>
      <c r="N324" s="211"/>
      <c r="O324" s="211"/>
      <c r="P324" s="211"/>
      <c r="Q324" s="211"/>
      <c r="R324" s="211"/>
      <c r="S324" s="211"/>
      <c r="T324" s="211"/>
    </row>
    <row r="325" spans="1:20" ht="16.5" customHeight="1">
      <c r="A325" s="63"/>
      <c r="B325" s="12"/>
      <c r="C325" s="12"/>
      <c r="D325" s="63"/>
      <c r="E325" s="63"/>
      <c r="F325" s="65"/>
      <c r="G325" s="64"/>
      <c r="H325" s="74" t="str">
        <f>IF(C325="","",VLOOKUP(C325,Tables!$A$12:$B$55,2,FALSE))</f>
        <v/>
      </c>
      <c r="I325" s="74" t="str">
        <f>IF(D325="","",VLOOKUP(C325,Tables!$A$12:$B$55,2,FALSE))</f>
        <v/>
      </c>
      <c r="K325" s="211"/>
      <c r="L325" s="211"/>
      <c r="M325" s="211"/>
      <c r="N325" s="211"/>
      <c r="O325" s="211"/>
      <c r="P325" s="211"/>
      <c r="Q325" s="211"/>
      <c r="R325" s="211"/>
      <c r="S325" s="211"/>
      <c r="T325" s="211"/>
    </row>
    <row r="326" spans="1:20" ht="16.5" customHeight="1">
      <c r="A326" s="63"/>
      <c r="B326" s="12"/>
      <c r="C326" s="12"/>
      <c r="D326" s="63"/>
      <c r="E326" s="63"/>
      <c r="F326" s="65"/>
      <c r="G326" s="64"/>
      <c r="H326" s="74" t="str">
        <f>IF(C326="","",VLOOKUP(C326,Tables!$A$12:$B$55,2,FALSE))</f>
        <v/>
      </c>
      <c r="I326" s="74" t="str">
        <f>IF(D326="","",VLOOKUP(C326,Tables!$A$12:$B$55,2,FALSE))</f>
        <v/>
      </c>
      <c r="K326" s="211"/>
      <c r="L326" s="211"/>
      <c r="M326" s="211"/>
      <c r="N326" s="211"/>
      <c r="O326" s="211"/>
      <c r="P326" s="211"/>
      <c r="Q326" s="211"/>
      <c r="R326" s="211"/>
      <c r="S326" s="211"/>
      <c r="T326" s="211"/>
    </row>
    <row r="327" spans="1:20" ht="16.5" customHeight="1">
      <c r="A327" s="63"/>
      <c r="B327" s="12"/>
      <c r="C327" s="12"/>
      <c r="D327" s="63"/>
      <c r="E327" s="63"/>
      <c r="F327" s="65"/>
      <c r="G327" s="64"/>
      <c r="H327" s="74" t="str">
        <f>IF(C327="","",VLOOKUP(C327,Tables!$A$12:$B$55,2,FALSE))</f>
        <v/>
      </c>
      <c r="I327" s="74" t="str">
        <f>IF(D327="","",VLOOKUP(C327,Tables!$A$12:$B$55,2,FALSE))</f>
        <v/>
      </c>
      <c r="K327" s="211"/>
      <c r="L327" s="211"/>
      <c r="M327" s="211"/>
      <c r="N327" s="211"/>
      <c r="O327" s="211"/>
      <c r="P327" s="211"/>
      <c r="Q327" s="211"/>
      <c r="R327" s="211"/>
      <c r="S327" s="211"/>
      <c r="T327" s="211"/>
    </row>
    <row r="328" spans="1:20" ht="16.5" customHeight="1">
      <c r="A328" s="63"/>
      <c r="B328" s="12"/>
      <c r="C328" s="12"/>
      <c r="D328" s="63"/>
      <c r="E328" s="63"/>
      <c r="F328" s="65"/>
      <c r="G328" s="64"/>
      <c r="H328" s="74" t="str">
        <f>IF(C328="","",VLOOKUP(C328,Tables!$A$12:$B$55,2,FALSE))</f>
        <v/>
      </c>
      <c r="I328" s="74" t="str">
        <f>IF(D328="","",VLOOKUP(C328,Tables!$A$12:$B$55,2,FALSE))</f>
        <v/>
      </c>
      <c r="K328" s="211"/>
      <c r="L328" s="211"/>
      <c r="M328" s="211"/>
      <c r="N328" s="211"/>
      <c r="O328" s="211"/>
      <c r="P328" s="211"/>
      <c r="Q328" s="211"/>
      <c r="R328" s="211"/>
      <c r="S328" s="211"/>
      <c r="T328" s="211"/>
    </row>
    <row r="329" spans="1:20" ht="16.5" customHeight="1">
      <c r="A329" s="63"/>
      <c r="B329" s="12"/>
      <c r="C329" s="12"/>
      <c r="D329" s="63"/>
      <c r="E329" s="63"/>
      <c r="F329" s="65"/>
      <c r="G329" s="64"/>
      <c r="H329" s="74" t="str">
        <f>IF(C329="","",VLOOKUP(C329,Tables!$A$12:$B$55,2,FALSE))</f>
        <v/>
      </c>
      <c r="I329" s="74" t="str">
        <f>IF(D329="","",VLOOKUP(C329,Tables!$A$12:$B$55,2,FALSE))</f>
        <v/>
      </c>
      <c r="K329" s="211"/>
      <c r="L329" s="211"/>
      <c r="M329" s="211"/>
      <c r="N329" s="211"/>
      <c r="O329" s="211"/>
      <c r="P329" s="211"/>
      <c r="Q329" s="211"/>
      <c r="R329" s="211"/>
      <c r="S329" s="211"/>
      <c r="T329" s="211"/>
    </row>
    <row r="330" spans="1:20" ht="16.5" customHeight="1">
      <c r="A330" s="63"/>
      <c r="B330" s="12"/>
      <c r="C330" s="12"/>
      <c r="D330" s="63"/>
      <c r="E330" s="63"/>
      <c r="F330" s="65"/>
      <c r="G330" s="64"/>
      <c r="H330" s="74" t="str">
        <f>IF(C330="","",VLOOKUP(C330,Tables!$A$12:$B$55,2,FALSE))</f>
        <v/>
      </c>
      <c r="I330" s="74" t="str">
        <f>IF(D330="","",VLOOKUP(C330,Tables!$A$12:$B$55,2,FALSE))</f>
        <v/>
      </c>
      <c r="K330" s="211"/>
      <c r="L330" s="211"/>
      <c r="M330" s="211"/>
      <c r="N330" s="211"/>
      <c r="O330" s="211"/>
      <c r="P330" s="211"/>
      <c r="Q330" s="211"/>
      <c r="R330" s="211"/>
      <c r="S330" s="211"/>
      <c r="T330" s="211"/>
    </row>
    <row r="331" spans="1:20" ht="16.5" customHeight="1">
      <c r="A331" s="63"/>
      <c r="B331" s="12"/>
      <c r="C331" s="12"/>
      <c r="D331" s="63"/>
      <c r="E331" s="63"/>
      <c r="F331" s="65"/>
      <c r="G331" s="64"/>
      <c r="H331" s="74" t="str">
        <f>IF(C331="","",VLOOKUP(C331,Tables!$A$12:$B$55,2,FALSE))</f>
        <v/>
      </c>
      <c r="I331" s="74" t="str">
        <f>IF(D331="","",VLOOKUP(C331,Tables!$A$12:$B$55,2,FALSE))</f>
        <v/>
      </c>
      <c r="K331" s="211"/>
      <c r="L331" s="211"/>
      <c r="M331" s="211"/>
      <c r="N331" s="211"/>
      <c r="O331" s="211"/>
      <c r="P331" s="211"/>
      <c r="Q331" s="211"/>
      <c r="R331" s="211"/>
      <c r="S331" s="211"/>
      <c r="T331" s="211"/>
    </row>
    <row r="332" spans="1:20" ht="16.5" customHeight="1">
      <c r="A332" s="63"/>
      <c r="B332" s="12"/>
      <c r="C332" s="12"/>
      <c r="D332" s="63"/>
      <c r="E332" s="63"/>
      <c r="F332" s="65"/>
      <c r="G332" s="64"/>
      <c r="H332" s="74" t="str">
        <f>IF(C332="","",VLOOKUP(C332,Tables!$A$12:$B$55,2,FALSE))</f>
        <v/>
      </c>
      <c r="I332" s="74" t="str">
        <f>IF(D332="","",VLOOKUP(C332,Tables!$A$12:$B$55,2,FALSE))</f>
        <v/>
      </c>
      <c r="K332" s="211"/>
      <c r="L332" s="211"/>
      <c r="M332" s="211"/>
      <c r="N332" s="211"/>
      <c r="O332" s="211"/>
      <c r="P332" s="211"/>
      <c r="Q332" s="211"/>
      <c r="R332" s="211"/>
      <c r="S332" s="211"/>
      <c r="T332" s="211"/>
    </row>
    <row r="333" spans="1:20" ht="16.5" customHeight="1">
      <c r="A333" s="63"/>
      <c r="B333" s="12"/>
      <c r="C333" s="12"/>
      <c r="D333" s="63"/>
      <c r="E333" s="63"/>
      <c r="F333" s="65"/>
      <c r="G333" s="64"/>
      <c r="H333" s="74" t="str">
        <f>IF(C333="","",VLOOKUP(C333,Tables!$A$12:$B$55,2,FALSE))</f>
        <v/>
      </c>
      <c r="I333" s="74" t="str">
        <f>IF(D333="","",VLOOKUP(C333,Tables!$A$12:$B$55,2,FALSE))</f>
        <v/>
      </c>
      <c r="K333" s="211"/>
      <c r="L333" s="211"/>
      <c r="M333" s="211"/>
      <c r="N333" s="211"/>
      <c r="O333" s="211"/>
      <c r="P333" s="211"/>
      <c r="Q333" s="211"/>
      <c r="R333" s="211"/>
      <c r="S333" s="211"/>
      <c r="T333" s="211"/>
    </row>
    <row r="334" spans="1:20" ht="16.5" customHeight="1">
      <c r="A334" s="63"/>
      <c r="B334" s="12"/>
      <c r="C334" s="12"/>
      <c r="D334" s="63"/>
      <c r="E334" s="63"/>
      <c r="F334" s="65"/>
      <c r="G334" s="64"/>
      <c r="H334" s="74" t="str">
        <f>IF(C334="","",VLOOKUP(C334,Tables!$A$12:$B$55,2,FALSE))</f>
        <v/>
      </c>
      <c r="I334" s="74" t="str">
        <f>IF(D334="","",VLOOKUP(C334,Tables!$A$12:$B$55,2,FALSE))</f>
        <v/>
      </c>
      <c r="K334" s="211"/>
      <c r="L334" s="211"/>
      <c r="M334" s="211"/>
      <c r="N334" s="211"/>
      <c r="O334" s="211"/>
      <c r="P334" s="211"/>
      <c r="Q334" s="211"/>
      <c r="R334" s="211"/>
      <c r="S334" s="211"/>
      <c r="T334" s="211"/>
    </row>
    <row r="335" spans="1:20" ht="16.5" customHeight="1">
      <c r="A335" s="63"/>
      <c r="B335" s="12"/>
      <c r="C335" s="12"/>
      <c r="D335" s="63"/>
      <c r="E335" s="63"/>
      <c r="F335" s="65"/>
      <c r="G335" s="64"/>
      <c r="H335" s="74" t="str">
        <f>IF(C335="","",VLOOKUP(C335,Tables!$A$12:$B$55,2,FALSE))</f>
        <v/>
      </c>
      <c r="I335" s="74" t="str">
        <f>IF(D335="","",VLOOKUP(C335,Tables!$A$12:$B$55,2,FALSE))</f>
        <v/>
      </c>
      <c r="K335" s="211"/>
      <c r="L335" s="211"/>
      <c r="M335" s="211"/>
      <c r="N335" s="211"/>
      <c r="O335" s="211"/>
      <c r="P335" s="211"/>
      <c r="Q335" s="211"/>
      <c r="R335" s="211"/>
      <c r="S335" s="211"/>
      <c r="T335" s="211"/>
    </row>
    <row r="336" spans="1:20" ht="16.5" customHeight="1">
      <c r="A336" s="63"/>
      <c r="B336" s="12"/>
      <c r="C336" s="12"/>
      <c r="D336" s="63"/>
      <c r="E336" s="63"/>
      <c r="F336" s="65"/>
      <c r="G336" s="64"/>
      <c r="H336" s="74" t="str">
        <f>IF(C336="","",VLOOKUP(C336,Tables!$A$12:$B$55,2,FALSE))</f>
        <v/>
      </c>
      <c r="I336" s="74" t="str">
        <f>IF(D336="","",VLOOKUP(C336,Tables!$A$12:$B$55,2,FALSE))</f>
        <v/>
      </c>
      <c r="K336" s="211"/>
      <c r="L336" s="211"/>
      <c r="M336" s="211"/>
      <c r="N336" s="211"/>
      <c r="O336" s="211"/>
      <c r="P336" s="211"/>
      <c r="Q336" s="211"/>
      <c r="R336" s="211"/>
      <c r="S336" s="211"/>
      <c r="T336" s="211"/>
    </row>
    <row r="337" spans="1:20" ht="16.5" customHeight="1">
      <c r="A337" s="63"/>
      <c r="B337" s="12"/>
      <c r="C337" s="12"/>
      <c r="D337" s="63"/>
      <c r="E337" s="63"/>
      <c r="F337" s="65"/>
      <c r="G337" s="64"/>
      <c r="H337" s="74" t="str">
        <f>IF(C337="","",VLOOKUP(C337,Tables!$A$12:$B$55,2,FALSE))</f>
        <v/>
      </c>
      <c r="I337" s="74" t="str">
        <f>IF(D337="","",VLOOKUP(C337,Tables!$A$12:$B$55,2,FALSE))</f>
        <v/>
      </c>
      <c r="K337" s="211"/>
      <c r="L337" s="211"/>
      <c r="M337" s="211"/>
      <c r="N337" s="211"/>
      <c r="O337" s="211"/>
      <c r="P337" s="211"/>
      <c r="Q337" s="211"/>
      <c r="R337" s="211"/>
      <c r="S337" s="211"/>
      <c r="T337" s="211"/>
    </row>
    <row r="338" spans="1:20" ht="16.5" customHeight="1">
      <c r="A338" s="63"/>
      <c r="B338" s="12"/>
      <c r="C338" s="12"/>
      <c r="D338" s="63"/>
      <c r="E338" s="63"/>
      <c r="F338" s="65"/>
      <c r="G338" s="64"/>
      <c r="H338" s="74" t="str">
        <f>IF(C338="","",VLOOKUP(C338,Tables!$A$12:$B$55,2,FALSE))</f>
        <v/>
      </c>
      <c r="I338" s="74" t="str">
        <f>IF(D338="","",VLOOKUP(C338,Tables!$A$12:$B$55,2,FALSE))</f>
        <v/>
      </c>
      <c r="K338" s="211"/>
      <c r="L338" s="211"/>
      <c r="M338" s="211"/>
      <c r="N338" s="211"/>
      <c r="O338" s="211"/>
      <c r="P338" s="211"/>
      <c r="Q338" s="211"/>
      <c r="R338" s="211"/>
      <c r="S338" s="211"/>
      <c r="T338" s="211"/>
    </row>
    <row r="339" spans="1:20" ht="16.5" customHeight="1">
      <c r="A339" s="63"/>
      <c r="B339" s="12"/>
      <c r="C339" s="12"/>
      <c r="D339" s="63"/>
      <c r="E339" s="63"/>
      <c r="F339" s="65"/>
      <c r="G339" s="64"/>
      <c r="H339" s="74" t="str">
        <f>IF(C339="","",VLOOKUP(C339,Tables!$A$12:$B$55,2,FALSE))</f>
        <v/>
      </c>
      <c r="I339" s="74" t="str">
        <f>IF(D339="","",VLOOKUP(C339,Tables!$A$12:$B$55,2,FALSE))</f>
        <v/>
      </c>
      <c r="K339" s="211"/>
      <c r="L339" s="211"/>
      <c r="M339" s="211"/>
      <c r="N339" s="211"/>
      <c r="O339" s="211"/>
      <c r="P339" s="211"/>
      <c r="Q339" s="211"/>
      <c r="R339" s="211"/>
      <c r="S339" s="211"/>
      <c r="T339" s="211"/>
    </row>
    <row r="340" spans="1:20" ht="16.5" customHeight="1">
      <c r="A340" s="63"/>
      <c r="B340" s="12"/>
      <c r="C340" s="12"/>
      <c r="D340" s="63"/>
      <c r="E340" s="63"/>
      <c r="F340" s="65"/>
      <c r="G340" s="64"/>
      <c r="H340" s="74" t="str">
        <f>IF(C340="","",VLOOKUP(C340,Tables!$A$12:$B$55,2,FALSE))</f>
        <v/>
      </c>
      <c r="I340" s="74" t="str">
        <f>IF(D340="","",VLOOKUP(C340,Tables!$A$12:$B$55,2,FALSE))</f>
        <v/>
      </c>
      <c r="K340" s="211"/>
      <c r="L340" s="211"/>
      <c r="M340" s="211"/>
      <c r="N340" s="211"/>
      <c r="O340" s="211"/>
      <c r="P340" s="211"/>
      <c r="Q340" s="211"/>
      <c r="R340" s="211"/>
      <c r="S340" s="211"/>
      <c r="T340" s="211"/>
    </row>
    <row r="341" spans="1:20" ht="16.5" customHeight="1">
      <c r="A341" s="63"/>
      <c r="B341" s="12"/>
      <c r="C341" s="12"/>
      <c r="D341" s="63"/>
      <c r="E341" s="63"/>
      <c r="F341" s="65"/>
      <c r="G341" s="64"/>
      <c r="H341" s="74" t="str">
        <f>IF(C341="","",VLOOKUP(C341,Tables!$A$12:$B$55,2,FALSE))</f>
        <v/>
      </c>
      <c r="I341" s="74" t="str">
        <f>IF(D341="","",VLOOKUP(C341,Tables!$A$12:$B$55,2,FALSE))</f>
        <v/>
      </c>
      <c r="K341" s="211"/>
      <c r="L341" s="211"/>
      <c r="M341" s="211"/>
      <c r="N341" s="211"/>
      <c r="O341" s="211"/>
      <c r="P341" s="211"/>
      <c r="Q341" s="211"/>
      <c r="R341" s="211"/>
      <c r="S341" s="211"/>
      <c r="T341" s="211"/>
    </row>
    <row r="342" spans="1:20" ht="16.5" customHeight="1">
      <c r="A342" s="63"/>
      <c r="B342" s="12"/>
      <c r="C342" s="12"/>
      <c r="D342" s="63"/>
      <c r="E342" s="63"/>
      <c r="F342" s="65"/>
      <c r="G342" s="64"/>
      <c r="H342" s="74" t="str">
        <f>IF(C342="","",VLOOKUP(C342,Tables!$A$12:$B$55,2,FALSE))</f>
        <v/>
      </c>
      <c r="I342" s="74" t="str">
        <f>IF(D342="","",VLOOKUP(C342,Tables!$A$12:$B$55,2,FALSE))</f>
        <v/>
      </c>
      <c r="K342" s="211"/>
      <c r="L342" s="211"/>
      <c r="M342" s="211"/>
      <c r="N342" s="211"/>
      <c r="O342" s="211"/>
      <c r="P342" s="211"/>
      <c r="Q342" s="211"/>
      <c r="R342" s="211"/>
      <c r="S342" s="211"/>
      <c r="T342" s="211"/>
    </row>
    <row r="343" spans="1:20" ht="16.5" customHeight="1">
      <c r="A343" s="63"/>
      <c r="B343" s="12"/>
      <c r="C343" s="12"/>
      <c r="D343" s="63"/>
      <c r="E343" s="63"/>
      <c r="F343" s="65"/>
      <c r="G343" s="64"/>
      <c r="H343" s="74" t="str">
        <f>IF(C343="","",VLOOKUP(C343,Tables!$A$12:$B$55,2,FALSE))</f>
        <v/>
      </c>
      <c r="I343" s="74" t="str">
        <f>IF(D343="","",VLOOKUP(C343,Tables!$A$12:$B$55,2,FALSE))</f>
        <v/>
      </c>
      <c r="K343" s="211"/>
      <c r="L343" s="211"/>
      <c r="M343" s="211"/>
      <c r="N343" s="211"/>
      <c r="O343" s="211"/>
      <c r="P343" s="211"/>
      <c r="Q343" s="211"/>
      <c r="R343" s="211"/>
      <c r="S343" s="211"/>
      <c r="T343" s="211"/>
    </row>
    <row r="344" spans="1:20" ht="16.5" customHeight="1">
      <c r="A344" s="63"/>
      <c r="B344" s="12"/>
      <c r="C344" s="12"/>
      <c r="D344" s="63"/>
      <c r="E344" s="63"/>
      <c r="F344" s="65"/>
      <c r="G344" s="64"/>
      <c r="H344" s="74" t="str">
        <f>IF(C344="","",VLOOKUP(C344,Tables!$A$12:$B$55,2,FALSE))</f>
        <v/>
      </c>
      <c r="I344" s="74" t="str">
        <f>IF(D344="","",VLOOKUP(C344,Tables!$A$12:$B$55,2,FALSE))</f>
        <v/>
      </c>
      <c r="K344" s="211"/>
      <c r="L344" s="211"/>
      <c r="M344" s="211"/>
      <c r="N344" s="211"/>
      <c r="O344" s="211"/>
      <c r="P344" s="211"/>
      <c r="Q344" s="211"/>
      <c r="R344" s="211"/>
      <c r="S344" s="211"/>
      <c r="T344" s="211"/>
    </row>
    <row r="345" spans="1:20" ht="16.5" customHeight="1">
      <c r="A345" s="63"/>
      <c r="B345" s="12"/>
      <c r="C345" s="12"/>
      <c r="D345" s="63"/>
      <c r="E345" s="63"/>
      <c r="F345" s="65"/>
      <c r="G345" s="64"/>
      <c r="H345" s="74" t="str">
        <f>IF(C345="","",VLOOKUP(C345,Tables!$A$12:$B$55,2,FALSE))</f>
        <v/>
      </c>
      <c r="I345" s="74" t="str">
        <f>IF(D345="","",VLOOKUP(C345,Tables!$A$12:$B$55,2,FALSE))</f>
        <v/>
      </c>
      <c r="K345" s="211"/>
      <c r="L345" s="211"/>
      <c r="M345" s="211"/>
      <c r="N345" s="211"/>
      <c r="O345" s="211"/>
      <c r="P345" s="211"/>
      <c r="Q345" s="211"/>
      <c r="R345" s="211"/>
      <c r="S345" s="211"/>
      <c r="T345" s="211"/>
    </row>
    <row r="346" spans="1:20" ht="16.5" customHeight="1">
      <c r="A346" s="63"/>
      <c r="B346" s="12"/>
      <c r="C346" s="12"/>
      <c r="D346" s="63"/>
      <c r="E346" s="63"/>
      <c r="F346" s="65"/>
      <c r="G346" s="64"/>
      <c r="H346" s="74" t="str">
        <f>IF(C346="","",VLOOKUP(C346,Tables!$A$12:$B$55,2,FALSE))</f>
        <v/>
      </c>
      <c r="I346" s="74" t="str">
        <f>IF(D346="","",VLOOKUP(C346,Tables!$A$12:$B$55,2,FALSE))</f>
        <v/>
      </c>
      <c r="K346" s="211"/>
      <c r="L346" s="211"/>
      <c r="M346" s="211"/>
      <c r="N346" s="211"/>
      <c r="O346" s="211"/>
      <c r="P346" s="211"/>
      <c r="Q346" s="211"/>
      <c r="R346" s="211"/>
      <c r="S346" s="211"/>
      <c r="T346" s="211"/>
    </row>
    <row r="347" spans="1:20" ht="16.5" customHeight="1">
      <c r="A347" s="63"/>
      <c r="B347" s="12"/>
      <c r="C347" s="12"/>
      <c r="D347" s="63"/>
      <c r="E347" s="63"/>
      <c r="F347" s="65"/>
      <c r="G347" s="64"/>
      <c r="H347" s="74" t="str">
        <f>IF(C347="","",VLOOKUP(C347,Tables!$A$12:$B$55,2,FALSE))</f>
        <v/>
      </c>
      <c r="I347" s="74" t="str">
        <f>IF(D347="","",VLOOKUP(C347,Tables!$A$12:$B$55,2,FALSE))</f>
        <v/>
      </c>
      <c r="K347" s="211"/>
      <c r="L347" s="211"/>
      <c r="M347" s="211"/>
      <c r="N347" s="211"/>
      <c r="O347" s="211"/>
      <c r="P347" s="211"/>
      <c r="Q347" s="211"/>
      <c r="R347" s="211"/>
      <c r="S347" s="211"/>
      <c r="T347" s="211"/>
    </row>
    <row r="348" spans="1:20" ht="16.5" customHeight="1">
      <c r="A348" s="63"/>
      <c r="B348" s="12"/>
      <c r="C348" s="12"/>
      <c r="D348" s="63"/>
      <c r="E348" s="63"/>
      <c r="F348" s="65"/>
      <c r="G348" s="64"/>
      <c r="H348" s="74" t="str">
        <f>IF(C348="","",VLOOKUP(C348,Tables!$A$12:$B$55,2,FALSE))</f>
        <v/>
      </c>
      <c r="I348" s="74" t="str">
        <f>IF(D348="","",VLOOKUP(C348,Tables!$A$12:$B$55,2,FALSE))</f>
        <v/>
      </c>
      <c r="K348" s="211"/>
      <c r="L348" s="211"/>
      <c r="M348" s="211"/>
      <c r="N348" s="211"/>
      <c r="O348" s="211"/>
      <c r="P348" s="211"/>
      <c r="Q348" s="211"/>
      <c r="R348" s="211"/>
      <c r="S348" s="211"/>
      <c r="T348" s="211"/>
    </row>
    <row r="349" spans="1:20" ht="16.5" customHeight="1">
      <c r="A349" s="63"/>
      <c r="B349" s="12"/>
      <c r="C349" s="12"/>
      <c r="D349" s="63"/>
      <c r="E349" s="63"/>
      <c r="F349" s="65"/>
      <c r="G349" s="64"/>
      <c r="H349" s="74" t="str">
        <f>IF(C349="","",VLOOKUP(C349,Tables!$A$12:$B$55,2,FALSE))</f>
        <v/>
      </c>
      <c r="I349" s="74" t="str">
        <f>IF(D349="","",VLOOKUP(C349,Tables!$A$12:$B$55,2,FALSE))</f>
        <v/>
      </c>
      <c r="K349" s="211"/>
      <c r="L349" s="211"/>
      <c r="M349" s="211"/>
      <c r="N349" s="211"/>
      <c r="O349" s="211"/>
      <c r="P349" s="211"/>
      <c r="Q349" s="211"/>
      <c r="R349" s="211"/>
      <c r="S349" s="211"/>
      <c r="T349" s="211"/>
    </row>
    <row r="350" spans="1:20" ht="16.5" customHeight="1">
      <c r="A350" s="63"/>
      <c r="B350" s="12"/>
      <c r="C350" s="12"/>
      <c r="D350" s="63"/>
      <c r="E350" s="63"/>
      <c r="F350" s="65"/>
      <c r="G350" s="64"/>
      <c r="H350" s="74" t="str">
        <f>IF(C350="","",VLOOKUP(C350,Tables!$A$12:$B$55,2,FALSE))</f>
        <v/>
      </c>
      <c r="I350" s="74" t="str">
        <f>IF(D350="","",VLOOKUP(C350,Tables!$A$12:$B$55,2,FALSE))</f>
        <v/>
      </c>
      <c r="K350" s="211"/>
      <c r="L350" s="211"/>
      <c r="M350" s="211"/>
      <c r="N350" s="211"/>
      <c r="O350" s="211"/>
      <c r="P350" s="211"/>
      <c r="Q350" s="211"/>
      <c r="R350" s="211"/>
      <c r="S350" s="211"/>
      <c r="T350" s="211"/>
    </row>
    <row r="351" spans="1:20" ht="16.5" customHeight="1">
      <c r="A351" s="63"/>
      <c r="B351" s="12"/>
      <c r="C351" s="12"/>
      <c r="D351" s="63"/>
      <c r="E351" s="63"/>
      <c r="F351" s="65"/>
      <c r="G351" s="64"/>
      <c r="H351" s="74" t="str">
        <f>IF(C351="","",VLOOKUP(C351,Tables!$A$12:$B$55,2,FALSE))</f>
        <v/>
      </c>
      <c r="I351" s="74" t="str">
        <f>IF(D351="","",VLOOKUP(C351,Tables!$A$12:$B$55,2,FALSE))</f>
        <v/>
      </c>
      <c r="K351" s="211"/>
      <c r="L351" s="211"/>
      <c r="M351" s="211"/>
      <c r="N351" s="211"/>
      <c r="O351" s="211"/>
      <c r="P351" s="211"/>
      <c r="Q351" s="211"/>
      <c r="R351" s="211"/>
      <c r="S351" s="211"/>
      <c r="T351" s="211"/>
    </row>
    <row r="352" spans="1:20" ht="16.5" customHeight="1">
      <c r="A352" s="63"/>
      <c r="B352" s="12"/>
      <c r="C352" s="12"/>
      <c r="D352" s="63"/>
      <c r="E352" s="63"/>
      <c r="F352" s="65"/>
      <c r="G352" s="64"/>
      <c r="H352" s="74" t="str">
        <f>IF(C352="","",VLOOKUP(C352,Tables!$A$12:$B$55,2,FALSE))</f>
        <v/>
      </c>
      <c r="I352" s="74" t="str">
        <f>IF(D352="","",VLOOKUP(C352,Tables!$A$12:$B$55,2,FALSE))</f>
        <v/>
      </c>
      <c r="K352" s="211"/>
      <c r="L352" s="211"/>
      <c r="M352" s="211"/>
      <c r="N352" s="211"/>
      <c r="O352" s="211"/>
      <c r="P352" s="211"/>
      <c r="Q352" s="211"/>
      <c r="R352" s="211"/>
      <c r="S352" s="211"/>
      <c r="T352" s="211"/>
    </row>
    <row r="353" spans="1:20" ht="16.5" customHeight="1">
      <c r="A353" s="63"/>
      <c r="B353" s="12"/>
      <c r="C353" s="12"/>
      <c r="D353" s="63"/>
      <c r="E353" s="63"/>
      <c r="F353" s="65"/>
      <c r="G353" s="64"/>
      <c r="H353" s="74" t="str">
        <f>IF(C353="","",VLOOKUP(C353,Tables!$A$12:$B$55,2,FALSE))</f>
        <v/>
      </c>
      <c r="I353" s="74" t="str">
        <f>IF(D353="","",VLOOKUP(C353,Tables!$A$12:$B$55,2,FALSE))</f>
        <v/>
      </c>
      <c r="K353" s="211"/>
      <c r="L353" s="211"/>
      <c r="M353" s="211"/>
      <c r="N353" s="211"/>
      <c r="O353" s="211"/>
      <c r="P353" s="211"/>
      <c r="Q353" s="211"/>
      <c r="R353" s="211"/>
      <c r="S353" s="211"/>
      <c r="T353" s="211"/>
    </row>
    <row r="354" spans="1:20" ht="16.5" customHeight="1">
      <c r="A354" s="63"/>
      <c r="B354" s="12"/>
      <c r="C354" s="12"/>
      <c r="D354" s="63"/>
      <c r="E354" s="63"/>
      <c r="F354" s="65"/>
      <c r="G354" s="64"/>
      <c r="H354" s="74" t="str">
        <f>IF(C354="","",VLOOKUP(C354,Tables!$A$12:$B$55,2,FALSE))</f>
        <v/>
      </c>
      <c r="I354" s="74" t="str">
        <f>IF(D354="","",VLOOKUP(C354,Tables!$A$12:$B$55,2,FALSE))</f>
        <v/>
      </c>
      <c r="K354" s="211"/>
      <c r="L354" s="211"/>
      <c r="M354" s="211"/>
      <c r="N354" s="211"/>
      <c r="O354" s="211"/>
      <c r="P354" s="211"/>
      <c r="Q354" s="211"/>
      <c r="R354" s="211"/>
      <c r="S354" s="211"/>
      <c r="T354" s="211"/>
    </row>
    <row r="355" spans="1:20" ht="16.5" customHeight="1">
      <c r="A355" s="63"/>
      <c r="B355" s="12"/>
      <c r="C355" s="12"/>
      <c r="D355" s="63"/>
      <c r="E355" s="63"/>
      <c r="F355" s="65"/>
      <c r="G355" s="64"/>
      <c r="H355" s="74" t="str">
        <f>IF(C355="","",VLOOKUP(C355,Tables!$A$12:$B$55,2,FALSE))</f>
        <v/>
      </c>
      <c r="I355" s="74" t="str">
        <f>IF(D355="","",VLOOKUP(C355,Tables!$A$12:$B$55,2,FALSE))</f>
        <v/>
      </c>
      <c r="K355" s="211"/>
      <c r="L355" s="211"/>
      <c r="M355" s="211"/>
      <c r="N355" s="211"/>
      <c r="O355" s="211"/>
      <c r="P355" s="211"/>
      <c r="Q355" s="211"/>
      <c r="R355" s="211"/>
      <c r="S355" s="211"/>
      <c r="T355" s="211"/>
    </row>
    <row r="356" spans="1:20" ht="16.5" customHeight="1">
      <c r="A356" s="63"/>
      <c r="B356" s="12"/>
      <c r="C356" s="12"/>
      <c r="D356" s="63"/>
      <c r="E356" s="63"/>
      <c r="F356" s="65"/>
      <c r="G356" s="64"/>
      <c r="H356" s="74" t="str">
        <f>IF(C356="","",VLOOKUP(C356,Tables!$A$12:$B$55,2,FALSE))</f>
        <v/>
      </c>
      <c r="I356" s="74" t="str">
        <f>IF(D356="","",VLOOKUP(C356,Tables!$A$12:$B$55,2,FALSE))</f>
        <v/>
      </c>
      <c r="K356" s="211"/>
      <c r="L356" s="211"/>
      <c r="M356" s="211"/>
      <c r="N356" s="211"/>
      <c r="O356" s="211"/>
      <c r="P356" s="211"/>
      <c r="Q356" s="211"/>
      <c r="R356" s="211"/>
      <c r="S356" s="211"/>
      <c r="T356" s="211"/>
    </row>
    <row r="357" spans="1:20" ht="16.5" customHeight="1">
      <c r="A357" s="63"/>
      <c r="B357" s="12"/>
      <c r="C357" s="12"/>
      <c r="D357" s="63"/>
      <c r="E357" s="63"/>
      <c r="F357" s="65"/>
      <c r="G357" s="64"/>
      <c r="H357" s="74" t="str">
        <f>IF(C357="","",VLOOKUP(C357,Tables!$A$12:$B$55,2,FALSE))</f>
        <v/>
      </c>
      <c r="I357" s="74" t="str">
        <f>IF(D357="","",VLOOKUP(C357,Tables!$A$12:$B$55,2,FALSE))</f>
        <v/>
      </c>
      <c r="K357" s="211"/>
      <c r="L357" s="211"/>
      <c r="M357" s="211"/>
      <c r="N357" s="211"/>
      <c r="O357" s="211"/>
      <c r="P357" s="211"/>
      <c r="Q357" s="211"/>
      <c r="R357" s="211"/>
      <c r="S357" s="211"/>
      <c r="T357" s="211"/>
    </row>
    <row r="358" spans="1:20" ht="16.5" customHeight="1">
      <c r="A358" s="63"/>
      <c r="B358" s="12"/>
      <c r="C358" s="12"/>
      <c r="D358" s="63"/>
      <c r="E358" s="63"/>
      <c r="F358" s="65"/>
      <c r="G358" s="64"/>
      <c r="H358" s="74" t="str">
        <f>IF(C358="","",VLOOKUP(C358,Tables!$A$12:$B$55,2,FALSE))</f>
        <v/>
      </c>
      <c r="I358" s="74" t="str">
        <f>IF(D358="","",VLOOKUP(C358,Tables!$A$12:$B$55,2,FALSE))</f>
        <v/>
      </c>
      <c r="K358" s="211"/>
      <c r="L358" s="211"/>
      <c r="M358" s="211"/>
      <c r="N358" s="211"/>
      <c r="O358" s="211"/>
      <c r="P358" s="211"/>
      <c r="Q358" s="211"/>
      <c r="R358" s="211"/>
      <c r="S358" s="211"/>
      <c r="T358" s="211"/>
    </row>
    <row r="359" spans="1:20" ht="16.5" customHeight="1">
      <c r="A359" s="63"/>
      <c r="B359" s="12"/>
      <c r="C359" s="12"/>
      <c r="D359" s="63"/>
      <c r="E359" s="63"/>
      <c r="F359" s="65"/>
      <c r="G359" s="64"/>
      <c r="H359" s="74" t="str">
        <f>IF(C359="","",VLOOKUP(C359,Tables!$A$12:$B$55,2,FALSE))</f>
        <v/>
      </c>
      <c r="I359" s="74" t="str">
        <f>IF(D359="","",VLOOKUP(C359,Tables!$A$12:$B$55,2,FALSE))</f>
        <v/>
      </c>
      <c r="K359" s="211"/>
      <c r="L359" s="211"/>
      <c r="M359" s="211"/>
      <c r="N359" s="211"/>
      <c r="O359" s="211"/>
      <c r="P359" s="211"/>
      <c r="Q359" s="211"/>
      <c r="R359" s="211"/>
      <c r="S359" s="211"/>
      <c r="T359" s="211"/>
    </row>
    <row r="360" spans="1:20" ht="16.5" customHeight="1">
      <c r="A360" s="63"/>
      <c r="B360" s="12"/>
      <c r="C360" s="12"/>
      <c r="D360" s="63"/>
      <c r="E360" s="63"/>
      <c r="F360" s="65"/>
      <c r="G360" s="64"/>
      <c r="H360" s="74" t="str">
        <f>IF(C360="","",VLOOKUP(C360,Tables!$A$12:$B$55,2,FALSE))</f>
        <v/>
      </c>
      <c r="I360" s="74" t="str">
        <f>IF(D360="","",VLOOKUP(C360,Tables!$A$12:$B$55,2,FALSE))</f>
        <v/>
      </c>
      <c r="K360" s="211"/>
      <c r="L360" s="211"/>
      <c r="M360" s="211"/>
      <c r="N360" s="211"/>
      <c r="O360" s="211"/>
      <c r="P360" s="211"/>
      <c r="Q360" s="211"/>
      <c r="R360" s="211"/>
      <c r="S360" s="211"/>
      <c r="T360" s="211"/>
    </row>
    <row r="361" spans="1:20" ht="16.5" customHeight="1">
      <c r="A361" s="63"/>
      <c r="B361" s="12"/>
      <c r="C361" s="12"/>
      <c r="D361" s="63"/>
      <c r="E361" s="63"/>
      <c r="F361" s="65"/>
      <c r="G361" s="64"/>
      <c r="H361" s="74" t="str">
        <f>IF(C361="","",VLOOKUP(C361,Tables!$A$12:$B$55,2,FALSE))</f>
        <v/>
      </c>
      <c r="I361" s="74" t="str">
        <f>IF(D361="","",VLOOKUP(C361,Tables!$A$12:$B$55,2,FALSE))</f>
        <v/>
      </c>
      <c r="K361" s="211"/>
      <c r="L361" s="211"/>
      <c r="M361" s="211"/>
      <c r="N361" s="211"/>
      <c r="O361" s="211"/>
      <c r="P361" s="211"/>
      <c r="Q361" s="211"/>
      <c r="R361" s="211"/>
      <c r="S361" s="211"/>
      <c r="T361" s="211"/>
    </row>
    <row r="362" spans="1:20" ht="16.5" customHeight="1">
      <c r="A362" s="63"/>
      <c r="B362" s="12"/>
      <c r="C362" s="12"/>
      <c r="D362" s="63"/>
      <c r="E362" s="63"/>
      <c r="F362" s="65"/>
      <c r="G362" s="64"/>
      <c r="H362" s="74" t="str">
        <f>IF(C362="","",VLOOKUP(C362,Tables!$A$12:$B$55,2,FALSE))</f>
        <v/>
      </c>
      <c r="I362" s="74" t="str">
        <f>IF(D362="","",VLOOKUP(C362,Tables!$A$12:$B$55,2,FALSE))</f>
        <v/>
      </c>
      <c r="K362" s="211"/>
      <c r="L362" s="211"/>
      <c r="M362" s="211"/>
      <c r="N362" s="211"/>
      <c r="O362" s="211"/>
      <c r="P362" s="211"/>
      <c r="Q362" s="211"/>
      <c r="R362" s="211"/>
      <c r="S362" s="211"/>
      <c r="T362" s="211"/>
    </row>
    <row r="363" spans="1:20" ht="16.5" customHeight="1">
      <c r="A363" s="63"/>
      <c r="B363" s="12"/>
      <c r="C363" s="12"/>
      <c r="D363" s="63"/>
      <c r="E363" s="63"/>
      <c r="F363" s="65"/>
      <c r="G363" s="64"/>
      <c r="H363" s="74" t="str">
        <f>IF(C363="","",VLOOKUP(C363,Tables!$A$12:$B$55,2,FALSE))</f>
        <v/>
      </c>
      <c r="I363" s="74" t="str">
        <f>IF(D363="","",VLOOKUP(C363,Tables!$A$12:$B$55,2,FALSE))</f>
        <v/>
      </c>
      <c r="K363" s="211"/>
      <c r="L363" s="211"/>
      <c r="M363" s="211"/>
      <c r="N363" s="211"/>
      <c r="O363" s="211"/>
      <c r="P363" s="211"/>
      <c r="Q363" s="211"/>
      <c r="R363" s="211"/>
      <c r="S363" s="211"/>
      <c r="T363" s="211"/>
    </row>
    <row r="364" spans="1:20" ht="16.5" customHeight="1">
      <c r="A364" s="63"/>
      <c r="B364" s="12"/>
      <c r="C364" s="12"/>
      <c r="D364" s="63"/>
      <c r="E364" s="63"/>
      <c r="F364" s="65"/>
      <c r="G364" s="64"/>
      <c r="H364" s="74" t="str">
        <f>IF(C364="","",VLOOKUP(C364,Tables!$A$12:$B$55,2,FALSE))</f>
        <v/>
      </c>
      <c r="I364" s="74" t="str">
        <f>IF(D364="","",VLOOKUP(C364,Tables!$A$12:$B$55,2,FALSE))</f>
        <v/>
      </c>
      <c r="K364" s="211"/>
      <c r="L364" s="211"/>
      <c r="M364" s="211"/>
      <c r="N364" s="211"/>
      <c r="O364" s="211"/>
      <c r="P364" s="211"/>
      <c r="Q364" s="211"/>
      <c r="R364" s="211"/>
      <c r="S364" s="211"/>
      <c r="T364" s="211"/>
    </row>
    <row r="365" spans="1:20" ht="16.5" customHeight="1">
      <c r="A365" s="63"/>
      <c r="B365" s="12"/>
      <c r="C365" s="12"/>
      <c r="D365" s="63"/>
      <c r="E365" s="63"/>
      <c r="F365" s="65"/>
      <c r="G365" s="64"/>
      <c r="H365" s="74" t="str">
        <f>IF(C365="","",VLOOKUP(C365,Tables!$A$12:$B$55,2,FALSE))</f>
        <v/>
      </c>
      <c r="I365" s="74" t="str">
        <f>IF(D365="","",VLOOKUP(C365,Tables!$A$12:$B$55,2,FALSE))</f>
        <v/>
      </c>
      <c r="K365" s="211"/>
      <c r="L365" s="211"/>
      <c r="M365" s="211"/>
      <c r="N365" s="211"/>
      <c r="O365" s="211"/>
      <c r="P365" s="211"/>
      <c r="Q365" s="211"/>
      <c r="R365" s="211"/>
      <c r="S365" s="211"/>
      <c r="T365" s="211"/>
    </row>
    <row r="366" spans="1:20" ht="16.5" customHeight="1">
      <c r="A366" s="63"/>
      <c r="B366" s="12"/>
      <c r="C366" s="12"/>
      <c r="D366" s="63"/>
      <c r="E366" s="63"/>
      <c r="F366" s="65"/>
      <c r="G366" s="64"/>
      <c r="H366" s="74" t="str">
        <f>IF(C366="","",VLOOKUP(C366,Tables!$A$12:$B$55,2,FALSE))</f>
        <v/>
      </c>
      <c r="I366" s="74" t="str">
        <f>IF(D366="","",VLOOKUP(C366,Tables!$A$12:$B$55,2,FALSE))</f>
        <v/>
      </c>
      <c r="K366" s="211"/>
      <c r="L366" s="211"/>
      <c r="M366" s="211"/>
      <c r="N366" s="211"/>
      <c r="O366" s="211"/>
      <c r="P366" s="211"/>
      <c r="Q366" s="211"/>
      <c r="R366" s="211"/>
      <c r="S366" s="211"/>
      <c r="T366" s="211"/>
    </row>
    <row r="367" spans="1:20" ht="16.5" customHeight="1">
      <c r="A367" s="63"/>
      <c r="B367" s="12"/>
      <c r="C367" s="12"/>
      <c r="D367" s="63"/>
      <c r="E367" s="63"/>
      <c r="F367" s="65"/>
      <c r="G367" s="64"/>
      <c r="H367" s="74" t="str">
        <f>IF(C367="","",VLOOKUP(C367,Tables!$A$12:$B$55,2,FALSE))</f>
        <v/>
      </c>
      <c r="I367" s="74" t="str">
        <f>IF(D367="","",VLOOKUP(C367,Tables!$A$12:$B$55,2,FALSE))</f>
        <v/>
      </c>
      <c r="K367" s="211"/>
      <c r="L367" s="211"/>
      <c r="M367" s="211"/>
      <c r="N367" s="211"/>
      <c r="O367" s="211"/>
      <c r="P367" s="211"/>
      <c r="Q367" s="211"/>
      <c r="R367" s="211"/>
      <c r="S367" s="211"/>
      <c r="T367" s="211"/>
    </row>
    <row r="368" spans="1:20" ht="16.5" customHeight="1">
      <c r="A368" s="63"/>
      <c r="B368" s="12"/>
      <c r="C368" s="12"/>
      <c r="D368" s="63"/>
      <c r="E368" s="63"/>
      <c r="F368" s="65"/>
      <c r="G368" s="64"/>
      <c r="H368" s="74" t="str">
        <f>IF(C368="","",VLOOKUP(C368,Tables!$A$12:$B$55,2,FALSE))</f>
        <v/>
      </c>
      <c r="I368" s="74" t="str">
        <f>IF(D368="","",VLOOKUP(C368,Tables!$A$12:$B$55,2,FALSE))</f>
        <v/>
      </c>
      <c r="K368" s="211"/>
      <c r="L368" s="211"/>
      <c r="M368" s="211"/>
      <c r="N368" s="211"/>
      <c r="O368" s="211"/>
      <c r="P368" s="211"/>
      <c r="Q368" s="211"/>
      <c r="R368" s="211"/>
      <c r="S368" s="211"/>
      <c r="T368" s="211"/>
    </row>
    <row r="369" spans="1:20" ht="16.5" customHeight="1">
      <c r="A369" s="63"/>
      <c r="B369" s="12"/>
      <c r="C369" s="12"/>
      <c r="D369" s="63"/>
      <c r="E369" s="63"/>
      <c r="F369" s="65"/>
      <c r="G369" s="64"/>
      <c r="H369" s="74" t="str">
        <f>IF(C369="","",VLOOKUP(C369,Tables!$A$12:$B$55,2,FALSE))</f>
        <v/>
      </c>
      <c r="I369" s="74" t="str">
        <f>IF(D369="","",VLOOKUP(C369,Tables!$A$12:$B$55,2,FALSE))</f>
        <v/>
      </c>
      <c r="K369" s="211"/>
      <c r="L369" s="211"/>
      <c r="M369" s="211"/>
      <c r="N369" s="211"/>
      <c r="O369" s="211"/>
      <c r="P369" s="211"/>
      <c r="Q369" s="211"/>
      <c r="R369" s="211"/>
      <c r="S369" s="211"/>
      <c r="T369" s="211"/>
    </row>
    <row r="370" spans="1:20" ht="16.5" customHeight="1">
      <c r="A370" s="63"/>
      <c r="B370" s="12"/>
      <c r="C370" s="12"/>
      <c r="D370" s="63"/>
      <c r="E370" s="63"/>
      <c r="F370" s="65"/>
      <c r="G370" s="64"/>
      <c r="H370" s="74" t="str">
        <f>IF(C370="","",VLOOKUP(C370,Tables!$A$12:$B$55,2,FALSE))</f>
        <v/>
      </c>
      <c r="I370" s="74" t="str">
        <f>IF(D370="","",VLOOKUP(C370,Tables!$A$12:$B$55,2,FALSE))</f>
        <v/>
      </c>
      <c r="K370" s="211"/>
      <c r="L370" s="211"/>
      <c r="M370" s="211"/>
      <c r="N370" s="211"/>
      <c r="O370" s="211"/>
      <c r="P370" s="211"/>
      <c r="Q370" s="211"/>
      <c r="R370" s="211"/>
      <c r="S370" s="211"/>
      <c r="T370" s="211"/>
    </row>
    <row r="371" spans="1:20" ht="16.5" customHeight="1">
      <c r="A371" s="63"/>
      <c r="B371" s="12"/>
      <c r="C371" s="12"/>
      <c r="D371" s="63"/>
      <c r="E371" s="63"/>
      <c r="F371" s="65"/>
      <c r="G371" s="64"/>
      <c r="H371" s="74" t="str">
        <f>IF(C371="","",VLOOKUP(C371,Tables!$A$12:$B$55,2,FALSE))</f>
        <v/>
      </c>
      <c r="I371" s="74" t="str">
        <f>IF(D371="","",VLOOKUP(C371,Tables!$A$12:$B$55,2,FALSE))</f>
        <v/>
      </c>
      <c r="K371" s="211"/>
      <c r="L371" s="211"/>
      <c r="M371" s="211"/>
      <c r="N371" s="211"/>
      <c r="O371" s="211"/>
      <c r="P371" s="211"/>
      <c r="Q371" s="211"/>
      <c r="R371" s="211"/>
      <c r="S371" s="211"/>
      <c r="T371" s="211"/>
    </row>
    <row r="372" spans="1:20" ht="16.5" customHeight="1">
      <c r="A372" s="63"/>
      <c r="B372" s="12"/>
      <c r="C372" s="12"/>
      <c r="D372" s="63"/>
      <c r="E372" s="63"/>
      <c r="F372" s="65"/>
      <c r="G372" s="64"/>
      <c r="H372" s="74" t="str">
        <f>IF(C372="","",VLOOKUP(C372,Tables!$A$12:$B$55,2,FALSE))</f>
        <v/>
      </c>
      <c r="I372" s="74" t="str">
        <f>IF(D372="","",VLOOKUP(C372,Tables!$A$12:$B$55,2,FALSE))</f>
        <v/>
      </c>
      <c r="K372" s="211"/>
      <c r="L372" s="211"/>
      <c r="M372" s="211"/>
      <c r="N372" s="211"/>
      <c r="O372" s="211"/>
      <c r="P372" s="211"/>
      <c r="Q372" s="211"/>
      <c r="R372" s="211"/>
      <c r="S372" s="211"/>
      <c r="T372" s="211"/>
    </row>
    <row r="373" spans="1:20" ht="16.5" customHeight="1">
      <c r="A373" s="63"/>
      <c r="B373" s="12"/>
      <c r="C373" s="12"/>
      <c r="D373" s="63"/>
      <c r="E373" s="63"/>
      <c r="F373" s="65"/>
      <c r="G373" s="64"/>
      <c r="H373" s="74" t="str">
        <f>IF(C373="","",VLOOKUP(C373,Tables!$A$12:$B$55,2,FALSE))</f>
        <v/>
      </c>
      <c r="I373" s="74" t="str">
        <f>IF(D373="","",VLOOKUP(C373,Tables!$A$12:$B$55,2,FALSE))</f>
        <v/>
      </c>
      <c r="K373" s="211"/>
      <c r="L373" s="211"/>
      <c r="M373" s="211"/>
      <c r="N373" s="211"/>
      <c r="O373" s="211"/>
      <c r="P373" s="211"/>
      <c r="Q373" s="211"/>
      <c r="R373" s="211"/>
      <c r="S373" s="211"/>
      <c r="T373" s="211"/>
    </row>
    <row r="374" spans="1:20" ht="16.5" customHeight="1">
      <c r="A374" s="63"/>
      <c r="B374" s="12"/>
      <c r="C374" s="12"/>
      <c r="D374" s="63"/>
      <c r="E374" s="63"/>
      <c r="F374" s="65"/>
      <c r="G374" s="64"/>
      <c r="H374" s="74" t="str">
        <f>IF(C374="","",VLOOKUP(C374,Tables!$A$12:$B$55,2,FALSE))</f>
        <v/>
      </c>
      <c r="I374" s="74" t="str">
        <f>IF(D374="","",VLOOKUP(C374,Tables!$A$12:$B$55,2,FALSE))</f>
        <v/>
      </c>
      <c r="K374" s="211"/>
      <c r="L374" s="211"/>
      <c r="M374" s="211"/>
      <c r="N374" s="211"/>
      <c r="O374" s="211"/>
      <c r="P374" s="211"/>
      <c r="Q374" s="211"/>
      <c r="R374" s="211"/>
      <c r="S374" s="211"/>
      <c r="T374" s="211"/>
    </row>
    <row r="375" spans="1:20" ht="16.5" customHeight="1">
      <c r="A375" s="63"/>
      <c r="B375" s="12"/>
      <c r="C375" s="12"/>
      <c r="D375" s="63"/>
      <c r="E375" s="63"/>
      <c r="F375" s="65"/>
      <c r="G375" s="64"/>
      <c r="H375" s="74" t="str">
        <f>IF(C375="","",VLOOKUP(C375,Tables!$A$12:$B$55,2,FALSE))</f>
        <v/>
      </c>
      <c r="I375" s="74" t="str">
        <f>IF(D375="","",VLOOKUP(C375,Tables!$A$12:$B$55,2,FALSE))</f>
        <v/>
      </c>
      <c r="K375" s="211"/>
      <c r="L375" s="211"/>
      <c r="M375" s="211"/>
      <c r="N375" s="211"/>
      <c r="O375" s="211"/>
      <c r="P375" s="211"/>
      <c r="Q375" s="211"/>
      <c r="R375" s="211"/>
      <c r="S375" s="211"/>
      <c r="T375" s="211"/>
    </row>
    <row r="376" spans="1:20" ht="16.5" customHeight="1">
      <c r="A376" s="63"/>
      <c r="B376" s="12"/>
      <c r="C376" s="12"/>
      <c r="D376" s="63"/>
      <c r="E376" s="63"/>
      <c r="F376" s="65"/>
      <c r="G376" s="64"/>
      <c r="H376" s="74" t="str">
        <f>IF(C376="","",VLOOKUP(C376,Tables!$A$12:$B$55,2,FALSE))</f>
        <v/>
      </c>
      <c r="I376" s="74" t="str">
        <f>IF(D376="","",VLOOKUP(C376,Tables!$A$12:$B$55,2,FALSE))</f>
        <v/>
      </c>
      <c r="K376" s="211"/>
      <c r="L376" s="211"/>
      <c r="M376" s="211"/>
      <c r="N376" s="211"/>
      <c r="O376" s="211"/>
      <c r="P376" s="211"/>
      <c r="Q376" s="211"/>
      <c r="R376" s="211"/>
      <c r="S376" s="211"/>
      <c r="T376" s="211"/>
    </row>
    <row r="377" spans="1:20" ht="16.5" customHeight="1">
      <c r="A377" s="63"/>
      <c r="B377" s="12"/>
      <c r="C377" s="12"/>
      <c r="D377" s="63"/>
      <c r="E377" s="63"/>
      <c r="F377" s="65"/>
      <c r="G377" s="64"/>
      <c r="H377" s="74" t="str">
        <f>IF(C377="","",VLOOKUP(C377,Tables!$A$12:$B$55,2,FALSE))</f>
        <v/>
      </c>
      <c r="I377" s="74" t="str">
        <f>IF(D377="","",VLOOKUP(C377,Tables!$A$12:$B$55,2,FALSE))</f>
        <v/>
      </c>
      <c r="K377" s="211"/>
      <c r="L377" s="211"/>
      <c r="M377" s="211"/>
      <c r="N377" s="211"/>
      <c r="O377" s="211"/>
      <c r="P377" s="211"/>
      <c r="Q377" s="211"/>
      <c r="R377" s="211"/>
      <c r="S377" s="211"/>
      <c r="T377" s="211"/>
    </row>
    <row r="378" spans="1:20" ht="16.5" customHeight="1">
      <c r="A378" s="63"/>
      <c r="B378" s="12"/>
      <c r="C378" s="12"/>
      <c r="D378" s="63"/>
      <c r="E378" s="63"/>
      <c r="F378" s="65"/>
      <c r="G378" s="64"/>
      <c r="H378" s="74" t="str">
        <f>IF(C378="","",VLOOKUP(C378,Tables!$A$12:$B$55,2,FALSE))</f>
        <v/>
      </c>
      <c r="I378" s="74" t="str">
        <f>IF(D378="","",VLOOKUP(C378,Tables!$A$12:$B$55,2,FALSE))</f>
        <v/>
      </c>
      <c r="K378" s="211"/>
      <c r="L378" s="211"/>
      <c r="M378" s="211"/>
      <c r="N378" s="211"/>
      <c r="O378" s="211"/>
      <c r="P378" s="211"/>
      <c r="Q378" s="211"/>
      <c r="R378" s="211"/>
      <c r="S378" s="211"/>
      <c r="T378" s="211"/>
    </row>
    <row r="379" spans="1:20" ht="16.5" customHeight="1">
      <c r="A379" s="63"/>
      <c r="B379" s="12"/>
      <c r="C379" s="12"/>
      <c r="D379" s="63"/>
      <c r="E379" s="63"/>
      <c r="F379" s="65"/>
      <c r="G379" s="64"/>
      <c r="H379" s="74" t="str">
        <f>IF(C379="","",VLOOKUP(C379,Tables!$A$12:$B$55,2,FALSE))</f>
        <v/>
      </c>
      <c r="I379" s="74" t="str">
        <f>IF(D379="","",VLOOKUP(C379,Tables!$A$12:$B$55,2,FALSE))</f>
        <v/>
      </c>
      <c r="K379" s="211"/>
      <c r="L379" s="211"/>
      <c r="M379" s="211"/>
      <c r="N379" s="211"/>
      <c r="O379" s="211"/>
      <c r="P379" s="211"/>
      <c r="Q379" s="211"/>
      <c r="R379" s="211"/>
      <c r="S379" s="211"/>
      <c r="T379" s="211"/>
    </row>
    <row r="380" spans="1:20" ht="16.5" customHeight="1">
      <c r="A380" s="63"/>
      <c r="B380" s="12"/>
      <c r="C380" s="12"/>
      <c r="D380" s="63"/>
      <c r="E380" s="63"/>
      <c r="F380" s="65"/>
      <c r="G380" s="64"/>
      <c r="H380" s="74" t="str">
        <f>IF(C380="","",VLOOKUP(C380,Tables!$A$12:$B$55,2,FALSE))</f>
        <v/>
      </c>
      <c r="I380" s="74" t="str">
        <f>IF(D380="","",VLOOKUP(C380,Tables!$A$12:$B$55,2,FALSE))</f>
        <v/>
      </c>
      <c r="K380" s="211"/>
      <c r="L380" s="211"/>
      <c r="M380" s="211"/>
      <c r="N380" s="211"/>
      <c r="O380" s="211"/>
      <c r="P380" s="211"/>
      <c r="Q380" s="211"/>
      <c r="R380" s="211"/>
      <c r="S380" s="211"/>
      <c r="T380" s="211"/>
    </row>
    <row r="381" spans="1:20" ht="16.5" customHeight="1">
      <c r="A381" s="63"/>
      <c r="B381" s="12"/>
      <c r="C381" s="12"/>
      <c r="D381" s="63"/>
      <c r="E381" s="63"/>
      <c r="F381" s="65"/>
      <c r="G381" s="64"/>
      <c r="H381" s="74" t="str">
        <f>IF(C381="","",VLOOKUP(C381,Tables!$A$12:$B$55,2,FALSE))</f>
        <v/>
      </c>
      <c r="I381" s="74" t="str">
        <f>IF(D381="","",VLOOKUP(C381,Tables!$A$12:$B$55,2,FALSE))</f>
        <v/>
      </c>
      <c r="K381" s="211"/>
      <c r="L381" s="211"/>
      <c r="M381" s="211"/>
      <c r="N381" s="211"/>
      <c r="O381" s="211"/>
      <c r="P381" s="211"/>
      <c r="Q381" s="211"/>
      <c r="R381" s="211"/>
      <c r="S381" s="211"/>
      <c r="T381" s="211"/>
    </row>
    <row r="382" spans="1:20" ht="16.5" customHeight="1">
      <c r="A382" s="63"/>
      <c r="B382" s="12"/>
      <c r="C382" s="12"/>
      <c r="D382" s="63"/>
      <c r="E382" s="63"/>
      <c r="F382" s="65"/>
      <c r="G382" s="64"/>
      <c r="H382" s="74" t="str">
        <f>IF(C382="","",VLOOKUP(C382,Tables!$A$12:$B$55,2,FALSE))</f>
        <v/>
      </c>
      <c r="I382" s="74" t="str">
        <f>IF(D382="","",VLOOKUP(C382,Tables!$A$12:$B$55,2,FALSE))</f>
        <v/>
      </c>
      <c r="K382" s="211"/>
      <c r="L382" s="211"/>
      <c r="M382" s="211"/>
      <c r="N382" s="211"/>
      <c r="O382" s="211"/>
      <c r="P382" s="211"/>
      <c r="Q382" s="211"/>
      <c r="R382" s="211"/>
      <c r="S382" s="211"/>
      <c r="T382" s="211"/>
    </row>
    <row r="383" spans="1:20" ht="16.5" customHeight="1">
      <c r="A383" s="63"/>
      <c r="B383" s="12"/>
      <c r="C383" s="12"/>
      <c r="D383" s="63"/>
      <c r="E383" s="63"/>
      <c r="F383" s="65"/>
      <c r="G383" s="64"/>
      <c r="H383" s="74" t="str">
        <f>IF(C383="","",VLOOKUP(C383,Tables!$A$12:$B$55,2,FALSE))</f>
        <v/>
      </c>
      <c r="I383" s="74" t="str">
        <f>IF(D383="","",VLOOKUP(C383,Tables!$A$12:$B$55,2,FALSE))</f>
        <v/>
      </c>
      <c r="K383" s="211"/>
      <c r="L383" s="211"/>
      <c r="M383" s="211"/>
      <c r="N383" s="211"/>
      <c r="O383" s="211"/>
      <c r="P383" s="211"/>
      <c r="Q383" s="211"/>
      <c r="R383" s="211"/>
      <c r="S383" s="211"/>
      <c r="T383" s="211"/>
    </row>
    <row r="384" spans="1:20" ht="16.5" customHeight="1">
      <c r="A384" s="63"/>
      <c r="B384" s="12"/>
      <c r="C384" s="12"/>
      <c r="D384" s="63"/>
      <c r="E384" s="63"/>
      <c r="F384" s="65"/>
      <c r="G384" s="64"/>
      <c r="H384" s="74" t="str">
        <f>IF(C384="","",VLOOKUP(C384,Tables!$A$12:$B$55,2,FALSE))</f>
        <v/>
      </c>
      <c r="I384" s="74" t="str">
        <f>IF(D384="","",VLOOKUP(C384,Tables!$A$12:$B$55,2,FALSE))</f>
        <v/>
      </c>
      <c r="K384" s="211"/>
      <c r="L384" s="211"/>
      <c r="M384" s="211"/>
      <c r="N384" s="211"/>
      <c r="O384" s="211"/>
      <c r="P384" s="211"/>
      <c r="Q384" s="211"/>
      <c r="R384" s="211"/>
      <c r="S384" s="211"/>
      <c r="T384" s="211"/>
    </row>
    <row r="385" spans="1:20" ht="16.5" customHeight="1">
      <c r="A385" s="63"/>
      <c r="B385" s="12"/>
      <c r="C385" s="12"/>
      <c r="D385" s="63"/>
      <c r="E385" s="63"/>
      <c r="F385" s="65"/>
      <c r="G385" s="64"/>
      <c r="H385" s="74" t="str">
        <f>IF(C385="","",VLOOKUP(C385,Tables!$A$12:$B$55,2,FALSE))</f>
        <v/>
      </c>
      <c r="I385" s="74" t="str">
        <f>IF(D385="","",VLOOKUP(C385,Tables!$A$12:$B$55,2,FALSE))</f>
        <v/>
      </c>
      <c r="K385" s="211"/>
      <c r="L385" s="211"/>
      <c r="M385" s="211"/>
      <c r="N385" s="211"/>
      <c r="O385" s="211"/>
      <c r="P385" s="211"/>
      <c r="Q385" s="211"/>
      <c r="R385" s="211"/>
      <c r="S385" s="211"/>
      <c r="T385" s="211"/>
    </row>
    <row r="386" spans="1:20" ht="16.5" customHeight="1">
      <c r="A386" s="63"/>
      <c r="B386" s="12"/>
      <c r="C386" s="12"/>
      <c r="D386" s="63"/>
      <c r="E386" s="63"/>
      <c r="F386" s="65"/>
      <c r="G386" s="64"/>
      <c r="H386" s="74" t="str">
        <f>IF(C386="","",VLOOKUP(C386,Tables!$A$12:$B$55,2,FALSE))</f>
        <v/>
      </c>
      <c r="I386" s="74" t="str">
        <f>IF(D386="","",VLOOKUP(C386,Tables!$A$12:$B$55,2,FALSE))</f>
        <v/>
      </c>
      <c r="K386" s="211"/>
      <c r="L386" s="211"/>
      <c r="M386" s="211"/>
      <c r="N386" s="211"/>
      <c r="O386" s="211"/>
      <c r="P386" s="211"/>
      <c r="Q386" s="211"/>
      <c r="R386" s="211"/>
      <c r="S386" s="211"/>
      <c r="T386" s="211"/>
    </row>
    <row r="387" spans="1:20" ht="16.5" customHeight="1">
      <c r="A387" s="63"/>
      <c r="B387" s="12"/>
      <c r="C387" s="12"/>
      <c r="D387" s="63"/>
      <c r="E387" s="63"/>
      <c r="F387" s="65"/>
      <c r="G387" s="64"/>
      <c r="H387" s="74" t="str">
        <f>IF(C387="","",VLOOKUP(C387,Tables!$A$12:$B$55,2,FALSE))</f>
        <v/>
      </c>
      <c r="I387" s="74" t="str">
        <f>IF(D387="","",VLOOKUP(C387,Tables!$A$12:$B$55,2,FALSE))</f>
        <v/>
      </c>
      <c r="K387" s="211"/>
      <c r="L387" s="211"/>
      <c r="M387" s="211"/>
      <c r="N387" s="211"/>
      <c r="O387" s="211"/>
      <c r="P387" s="211"/>
      <c r="Q387" s="211"/>
      <c r="R387" s="211"/>
      <c r="S387" s="211"/>
      <c r="T387" s="211"/>
    </row>
    <row r="388" spans="1:20" ht="16.5" customHeight="1">
      <c r="A388" s="63"/>
      <c r="B388" s="12"/>
      <c r="C388" s="12"/>
      <c r="D388" s="63"/>
      <c r="E388" s="63"/>
      <c r="F388" s="65"/>
      <c r="G388" s="64"/>
      <c r="H388" s="74" t="str">
        <f>IF(C388="","",VLOOKUP(C388,Tables!$A$12:$B$55,2,FALSE))</f>
        <v/>
      </c>
      <c r="I388" s="74" t="str">
        <f>IF(D388="","",VLOOKUP(C388,Tables!$A$12:$B$55,2,FALSE))</f>
        <v/>
      </c>
      <c r="K388" s="211"/>
      <c r="L388" s="211"/>
      <c r="M388" s="211"/>
      <c r="N388" s="211"/>
      <c r="O388" s="211"/>
      <c r="P388" s="211"/>
      <c r="Q388" s="211"/>
      <c r="R388" s="211"/>
      <c r="S388" s="211"/>
      <c r="T388" s="211"/>
    </row>
    <row r="389" spans="1:20" ht="16.5" customHeight="1">
      <c r="A389" s="63"/>
      <c r="B389" s="12"/>
      <c r="C389" s="12"/>
      <c r="D389" s="63"/>
      <c r="E389" s="63"/>
      <c r="F389" s="65"/>
      <c r="G389" s="64"/>
      <c r="H389" s="74" t="str">
        <f>IF(C389="","",VLOOKUP(C389,Tables!$A$12:$B$55,2,FALSE))</f>
        <v/>
      </c>
      <c r="I389" s="74" t="str">
        <f>IF(D389="","",VLOOKUP(C389,Tables!$A$12:$B$55,2,FALSE))</f>
        <v/>
      </c>
      <c r="K389" s="211"/>
      <c r="L389" s="211"/>
      <c r="M389" s="211"/>
      <c r="N389" s="211"/>
      <c r="O389" s="211"/>
      <c r="P389" s="211"/>
      <c r="Q389" s="211"/>
      <c r="R389" s="211"/>
      <c r="S389" s="211"/>
      <c r="T389" s="211"/>
    </row>
    <row r="390" spans="1:20" ht="16.5" customHeight="1">
      <c r="A390" s="63"/>
      <c r="B390" s="12"/>
      <c r="C390" s="12"/>
      <c r="D390" s="63"/>
      <c r="E390" s="63"/>
      <c r="F390" s="65"/>
      <c r="G390" s="64"/>
      <c r="H390" s="74" t="str">
        <f>IF(C390="","",VLOOKUP(C390,Tables!$A$12:$B$55,2,FALSE))</f>
        <v/>
      </c>
      <c r="I390" s="74" t="str">
        <f>IF(D390="","",VLOOKUP(C390,Tables!$A$12:$B$55,2,FALSE))</f>
        <v/>
      </c>
      <c r="K390" s="211"/>
      <c r="L390" s="211"/>
      <c r="M390" s="211"/>
      <c r="N390" s="211"/>
      <c r="O390" s="211"/>
      <c r="P390" s="211"/>
      <c r="Q390" s="211"/>
      <c r="R390" s="211"/>
      <c r="S390" s="211"/>
      <c r="T390" s="211"/>
    </row>
    <row r="391" spans="1:20" ht="16.5" customHeight="1">
      <c r="A391" s="63"/>
      <c r="B391" s="12"/>
      <c r="C391" s="12"/>
      <c r="D391" s="63"/>
      <c r="E391" s="63"/>
      <c r="F391" s="65"/>
      <c r="G391" s="64"/>
      <c r="H391" s="74" t="str">
        <f>IF(C391="","",VLOOKUP(C391,Tables!$A$12:$B$55,2,FALSE))</f>
        <v/>
      </c>
      <c r="I391" s="74" t="str">
        <f>IF(D391="","",VLOOKUP(C391,Tables!$A$12:$B$55,2,FALSE))</f>
        <v/>
      </c>
      <c r="K391" s="211"/>
      <c r="L391" s="211"/>
      <c r="M391" s="211"/>
      <c r="N391" s="211"/>
      <c r="O391" s="211"/>
      <c r="P391" s="211"/>
      <c r="Q391" s="211"/>
      <c r="R391" s="211"/>
      <c r="S391" s="211"/>
      <c r="T391" s="211"/>
    </row>
    <row r="392" spans="1:20" ht="16.5" customHeight="1">
      <c r="A392" s="63"/>
      <c r="B392" s="12"/>
      <c r="C392" s="12"/>
      <c r="D392" s="63"/>
      <c r="E392" s="63"/>
      <c r="F392" s="65"/>
      <c r="G392" s="64"/>
      <c r="H392" s="74" t="str">
        <f>IF(C392="","",VLOOKUP(C392,Tables!$A$12:$B$55,2,FALSE))</f>
        <v/>
      </c>
      <c r="I392" s="74" t="str">
        <f>IF(D392="","",VLOOKUP(C392,Tables!$A$12:$B$55,2,FALSE))</f>
        <v/>
      </c>
      <c r="K392" s="211"/>
      <c r="L392" s="211"/>
      <c r="M392" s="211"/>
      <c r="N392" s="211"/>
      <c r="O392" s="211"/>
      <c r="P392" s="211"/>
      <c r="Q392" s="211"/>
      <c r="R392" s="211"/>
      <c r="S392" s="211"/>
      <c r="T392" s="211"/>
    </row>
    <row r="393" spans="1:20" ht="16.5" customHeight="1">
      <c r="A393" s="63"/>
      <c r="B393" s="12"/>
      <c r="C393" s="12"/>
      <c r="D393" s="63"/>
      <c r="E393" s="63"/>
      <c r="F393" s="65"/>
      <c r="G393" s="64"/>
      <c r="H393" s="74" t="str">
        <f>IF(C393="","",VLOOKUP(C393,Tables!$A$12:$B$55,2,FALSE))</f>
        <v/>
      </c>
      <c r="I393" s="74" t="str">
        <f>IF(D393="","",VLOOKUP(C393,Tables!$A$12:$B$55,2,FALSE))</f>
        <v/>
      </c>
      <c r="K393" s="211"/>
      <c r="L393" s="211"/>
      <c r="M393" s="211"/>
      <c r="N393" s="211"/>
      <c r="O393" s="211"/>
      <c r="P393" s="211"/>
      <c r="Q393" s="211"/>
      <c r="R393" s="211"/>
      <c r="S393" s="211"/>
      <c r="T393" s="211"/>
    </row>
    <row r="394" spans="1:20" ht="16.5" customHeight="1">
      <c r="A394" s="63"/>
      <c r="B394" s="12"/>
      <c r="C394" s="12"/>
      <c r="D394" s="63"/>
      <c r="E394" s="63"/>
      <c r="F394" s="65"/>
      <c r="G394" s="64"/>
      <c r="H394" s="74" t="str">
        <f>IF(C394="","",VLOOKUP(C394,Tables!$A$12:$B$55,2,FALSE))</f>
        <v/>
      </c>
      <c r="I394" s="74" t="str">
        <f>IF(D394="","",VLOOKUP(C394,Tables!$A$12:$B$55,2,FALSE))</f>
        <v/>
      </c>
      <c r="K394" s="211"/>
      <c r="L394" s="211"/>
      <c r="M394" s="211"/>
      <c r="N394" s="211"/>
      <c r="O394" s="211"/>
      <c r="P394" s="211"/>
      <c r="Q394" s="211"/>
      <c r="R394" s="211"/>
      <c r="S394" s="211"/>
      <c r="T394" s="211"/>
    </row>
    <row r="395" spans="1:20" ht="16.5" customHeight="1">
      <c r="A395" s="63"/>
      <c r="B395" s="12"/>
      <c r="C395" s="12"/>
      <c r="D395" s="63"/>
      <c r="E395" s="63"/>
      <c r="F395" s="65"/>
      <c r="G395" s="64"/>
      <c r="H395" s="74" t="str">
        <f>IF(C395="","",VLOOKUP(C395,Tables!$A$12:$B$55,2,FALSE))</f>
        <v/>
      </c>
      <c r="I395" s="74" t="str">
        <f>IF(D395="","",VLOOKUP(C395,Tables!$A$12:$B$55,2,FALSE))</f>
        <v/>
      </c>
      <c r="K395" s="211"/>
      <c r="L395" s="211"/>
      <c r="M395" s="211"/>
      <c r="N395" s="211"/>
      <c r="O395" s="211"/>
      <c r="P395" s="211"/>
      <c r="Q395" s="211"/>
      <c r="R395" s="211"/>
      <c r="S395" s="211"/>
      <c r="T395" s="211"/>
    </row>
    <row r="396" spans="1:20" ht="16.5" customHeight="1">
      <c r="A396" s="63"/>
      <c r="B396" s="12"/>
      <c r="C396" s="12"/>
      <c r="D396" s="63"/>
      <c r="E396" s="63"/>
      <c r="F396" s="65"/>
      <c r="G396" s="64"/>
      <c r="H396" s="74" t="str">
        <f>IF(C396="","",VLOOKUP(C396,Tables!$A$12:$B$55,2,FALSE))</f>
        <v/>
      </c>
      <c r="I396" s="74" t="str">
        <f>IF(D396="","",VLOOKUP(C396,Tables!$A$12:$B$55,2,FALSE))</f>
        <v/>
      </c>
      <c r="K396" s="211"/>
      <c r="L396" s="211"/>
      <c r="M396" s="211"/>
      <c r="N396" s="211"/>
      <c r="O396" s="211"/>
      <c r="P396" s="211"/>
      <c r="Q396" s="211"/>
      <c r="R396" s="211"/>
      <c r="S396" s="211"/>
      <c r="T396" s="211"/>
    </row>
    <row r="397" spans="1:20" ht="16.5" customHeight="1">
      <c r="A397" s="63"/>
      <c r="B397" s="12"/>
      <c r="C397" s="12"/>
      <c r="D397" s="63"/>
      <c r="E397" s="63"/>
      <c r="F397" s="65"/>
      <c r="G397" s="64"/>
      <c r="H397" s="74" t="str">
        <f>IF(C397="","",VLOOKUP(C397,Tables!$A$12:$B$55,2,FALSE))</f>
        <v/>
      </c>
      <c r="I397" s="74" t="str">
        <f>IF(D397="","",VLOOKUP(C397,Tables!$A$12:$B$55,2,FALSE))</f>
        <v/>
      </c>
      <c r="K397" s="211"/>
      <c r="L397" s="211"/>
      <c r="M397" s="211"/>
      <c r="N397" s="211"/>
      <c r="O397" s="211"/>
      <c r="P397" s="211"/>
      <c r="Q397" s="211"/>
      <c r="R397" s="211"/>
      <c r="S397" s="211"/>
      <c r="T397" s="211"/>
    </row>
    <row r="398" spans="1:20" ht="16.5" customHeight="1">
      <c r="A398" s="63"/>
      <c r="B398" s="12"/>
      <c r="C398" s="12"/>
      <c r="D398" s="63"/>
      <c r="E398" s="63"/>
      <c r="F398" s="65"/>
      <c r="G398" s="64"/>
      <c r="H398" s="74" t="str">
        <f>IF(C398="","",VLOOKUP(C398,Tables!$A$12:$B$55,2,FALSE))</f>
        <v/>
      </c>
      <c r="I398" s="74" t="str">
        <f>IF(D398="","",VLOOKUP(C398,Tables!$A$12:$B$55,2,FALSE))</f>
        <v/>
      </c>
      <c r="K398" s="211"/>
      <c r="L398" s="211"/>
      <c r="M398" s="211"/>
      <c r="N398" s="211"/>
      <c r="O398" s="211"/>
      <c r="P398" s="211"/>
      <c r="Q398" s="211"/>
      <c r="R398" s="211"/>
      <c r="S398" s="211"/>
      <c r="T398" s="211"/>
    </row>
    <row r="399" spans="1:20" ht="16.5" customHeight="1">
      <c r="A399" s="63"/>
      <c r="B399" s="12"/>
      <c r="C399" s="12"/>
      <c r="D399" s="63"/>
      <c r="E399" s="63"/>
      <c r="F399" s="65"/>
      <c r="G399" s="64"/>
      <c r="H399" s="74" t="str">
        <f>IF(C399="","",VLOOKUP(C399,Tables!$A$12:$B$55,2,FALSE))</f>
        <v/>
      </c>
      <c r="I399" s="74" t="str">
        <f>IF(D399="","",VLOOKUP(C399,Tables!$A$12:$B$55,2,FALSE))</f>
        <v/>
      </c>
      <c r="K399" s="211"/>
      <c r="L399" s="211"/>
      <c r="M399" s="211"/>
      <c r="N399" s="211"/>
      <c r="O399" s="211"/>
      <c r="P399" s="211"/>
      <c r="Q399" s="211"/>
      <c r="R399" s="211"/>
      <c r="S399" s="211"/>
      <c r="T399" s="211"/>
    </row>
    <row r="400" spans="1:20" ht="16.5" customHeight="1">
      <c r="A400" s="63"/>
      <c r="B400" s="12"/>
      <c r="C400" s="12"/>
      <c r="D400" s="63"/>
      <c r="E400" s="63"/>
      <c r="F400" s="65"/>
      <c r="G400" s="64"/>
      <c r="H400" s="74" t="str">
        <f>IF(C400="","",VLOOKUP(C400,Tables!$A$12:$B$55,2,FALSE))</f>
        <v/>
      </c>
      <c r="I400" s="74" t="str">
        <f>IF(D400="","",VLOOKUP(C400,Tables!$A$12:$B$55,2,FALSE))</f>
        <v/>
      </c>
      <c r="K400" s="211"/>
      <c r="L400" s="211"/>
      <c r="M400" s="211"/>
      <c r="N400" s="211"/>
      <c r="O400" s="211"/>
      <c r="P400" s="211"/>
      <c r="Q400" s="211"/>
      <c r="R400" s="211"/>
      <c r="S400" s="211"/>
      <c r="T400" s="211"/>
    </row>
    <row r="401" spans="1:20" ht="16.5" customHeight="1">
      <c r="A401" s="63"/>
      <c r="B401" s="12"/>
      <c r="C401" s="12"/>
      <c r="D401" s="63"/>
      <c r="E401" s="63"/>
      <c r="F401" s="65"/>
      <c r="G401" s="64"/>
      <c r="H401" s="74" t="str">
        <f>IF(C401="","",VLOOKUP(C401,Tables!$A$12:$B$55,2,FALSE))</f>
        <v/>
      </c>
      <c r="I401" s="74" t="str">
        <f>IF(D401="","",VLOOKUP(C401,Tables!$A$12:$B$55,2,FALSE))</f>
        <v/>
      </c>
      <c r="K401" s="211"/>
      <c r="L401" s="211"/>
      <c r="M401" s="211"/>
      <c r="N401" s="211"/>
      <c r="O401" s="211"/>
      <c r="P401" s="211"/>
      <c r="Q401" s="211"/>
      <c r="R401" s="211"/>
      <c r="S401" s="211"/>
      <c r="T401" s="211"/>
    </row>
    <row r="402" spans="1:20" ht="16.5" customHeight="1">
      <c r="A402" s="63"/>
      <c r="B402" s="12"/>
      <c r="C402" s="12"/>
      <c r="D402" s="63"/>
      <c r="E402" s="63"/>
      <c r="F402" s="65"/>
      <c r="G402" s="64"/>
      <c r="H402" s="74" t="str">
        <f>IF(C402="","",VLOOKUP(C402,Tables!$A$12:$B$55,2,FALSE))</f>
        <v/>
      </c>
      <c r="I402" s="74" t="str">
        <f>IF(D402="","",VLOOKUP(C402,Tables!$A$12:$B$55,2,FALSE))</f>
        <v/>
      </c>
      <c r="K402" s="211"/>
      <c r="L402" s="211"/>
      <c r="M402" s="211"/>
      <c r="N402" s="211"/>
      <c r="O402" s="211"/>
      <c r="P402" s="211"/>
      <c r="Q402" s="211"/>
      <c r="R402" s="211"/>
      <c r="S402" s="211"/>
      <c r="T402" s="211"/>
    </row>
    <row r="403" spans="1:20" ht="16.5" customHeight="1">
      <c r="A403" s="63"/>
      <c r="B403" s="12"/>
      <c r="C403" s="12"/>
      <c r="D403" s="63"/>
      <c r="E403" s="63"/>
      <c r="F403" s="65"/>
      <c r="G403" s="64"/>
      <c r="H403" s="74" t="str">
        <f>IF(C403="","",VLOOKUP(C403,Tables!$A$12:$B$55,2,FALSE))</f>
        <v/>
      </c>
      <c r="I403" s="74" t="str">
        <f>IF(D403="","",VLOOKUP(C403,Tables!$A$12:$B$55,2,FALSE))</f>
        <v/>
      </c>
      <c r="K403" s="211"/>
      <c r="L403" s="211"/>
      <c r="M403" s="211"/>
      <c r="N403" s="211"/>
      <c r="O403" s="211"/>
      <c r="P403" s="211"/>
      <c r="Q403" s="211"/>
      <c r="R403" s="211"/>
      <c r="S403" s="211"/>
      <c r="T403" s="211"/>
    </row>
    <row r="404" spans="1:20" ht="16.5" customHeight="1">
      <c r="A404" s="63"/>
      <c r="B404" s="12"/>
      <c r="C404" s="12"/>
      <c r="D404" s="63"/>
      <c r="E404" s="63"/>
      <c r="F404" s="65"/>
      <c r="G404" s="64"/>
      <c r="H404" s="74" t="str">
        <f>IF(C404="","",VLOOKUP(C404,Tables!$A$12:$B$55,2,FALSE))</f>
        <v/>
      </c>
      <c r="I404" s="74" t="str">
        <f>IF(D404="","",VLOOKUP(C404,Tables!$A$12:$B$55,2,FALSE))</f>
        <v/>
      </c>
      <c r="K404" s="211"/>
      <c r="L404" s="211"/>
      <c r="M404" s="211"/>
      <c r="N404" s="211"/>
      <c r="O404" s="211"/>
      <c r="P404" s="211"/>
      <c r="Q404" s="211"/>
      <c r="R404" s="211"/>
      <c r="S404" s="211"/>
      <c r="T404" s="211"/>
    </row>
    <row r="405" spans="1:20" ht="16.5" customHeight="1">
      <c r="A405" s="63"/>
      <c r="B405" s="12"/>
      <c r="C405" s="12"/>
      <c r="D405" s="63"/>
      <c r="E405" s="63"/>
      <c r="F405" s="65"/>
      <c r="G405" s="64"/>
      <c r="H405" s="74" t="str">
        <f>IF(C405="","",VLOOKUP(C405,Tables!$A$12:$B$55,2,FALSE))</f>
        <v/>
      </c>
      <c r="I405" s="74" t="str">
        <f>IF(D405="","",VLOOKUP(C405,Tables!$A$12:$B$55,2,FALSE))</f>
        <v/>
      </c>
      <c r="K405" s="211"/>
      <c r="L405" s="211"/>
      <c r="M405" s="211"/>
      <c r="N405" s="211"/>
      <c r="O405" s="211"/>
      <c r="P405" s="211"/>
      <c r="Q405" s="211"/>
      <c r="R405" s="211"/>
      <c r="S405" s="211"/>
      <c r="T405" s="211"/>
    </row>
    <row r="406" spans="1:20" ht="16.5" customHeight="1">
      <c r="A406" s="63"/>
      <c r="B406" s="12"/>
      <c r="C406" s="12"/>
      <c r="D406" s="63"/>
      <c r="E406" s="63"/>
      <c r="F406" s="65"/>
      <c r="G406" s="64"/>
      <c r="H406" s="74" t="str">
        <f>IF(C406="","",VLOOKUP(C406,Tables!$A$12:$B$55,2,FALSE))</f>
        <v/>
      </c>
      <c r="I406" s="74" t="str">
        <f>IF(D406="","",VLOOKUP(C406,Tables!$A$12:$B$55,2,FALSE))</f>
        <v/>
      </c>
      <c r="K406" s="211"/>
      <c r="L406" s="211"/>
      <c r="M406" s="211"/>
      <c r="N406" s="211"/>
      <c r="O406" s="211"/>
      <c r="P406" s="211"/>
      <c r="Q406" s="211"/>
      <c r="R406" s="211"/>
      <c r="S406" s="211"/>
      <c r="T406" s="211"/>
    </row>
    <row r="407" spans="1:20" ht="16.5" customHeight="1">
      <c r="A407" s="63"/>
      <c r="B407" s="12"/>
      <c r="C407" s="12"/>
      <c r="D407" s="63"/>
      <c r="E407" s="63"/>
      <c r="F407" s="65"/>
      <c r="G407" s="64"/>
      <c r="H407" s="74" t="str">
        <f>IF(C407="","",VLOOKUP(C407,Tables!$A$12:$B$55,2,FALSE))</f>
        <v/>
      </c>
      <c r="I407" s="74" t="str">
        <f>IF(D407="","",VLOOKUP(C407,Tables!$A$12:$B$55,2,FALSE))</f>
        <v/>
      </c>
      <c r="K407" s="211"/>
      <c r="L407" s="211"/>
      <c r="M407" s="211"/>
      <c r="N407" s="211"/>
      <c r="O407" s="211"/>
      <c r="P407" s="211"/>
      <c r="Q407" s="211"/>
      <c r="R407" s="211"/>
      <c r="S407" s="211"/>
      <c r="T407" s="211"/>
    </row>
    <row r="408" spans="1:20" ht="16.5" customHeight="1">
      <c r="A408" s="63"/>
      <c r="B408" s="12"/>
      <c r="C408" s="12"/>
      <c r="D408" s="63"/>
      <c r="E408" s="63"/>
      <c r="F408" s="65"/>
      <c r="G408" s="64"/>
      <c r="H408" s="74" t="str">
        <f>IF(C408="","",VLOOKUP(C408,Tables!$A$12:$B$55,2,FALSE))</f>
        <v/>
      </c>
      <c r="I408" s="74" t="str">
        <f>IF(D408="","",VLOOKUP(C408,Tables!$A$12:$B$55,2,FALSE))</f>
        <v/>
      </c>
      <c r="K408" s="211"/>
      <c r="L408" s="211"/>
      <c r="M408" s="211"/>
      <c r="N408" s="211"/>
      <c r="O408" s="211"/>
      <c r="P408" s="211"/>
      <c r="Q408" s="211"/>
      <c r="R408" s="211"/>
      <c r="S408" s="211"/>
      <c r="T408" s="211"/>
    </row>
    <row r="409" spans="1:20" ht="16.5" customHeight="1">
      <c r="A409" s="63"/>
      <c r="B409" s="12"/>
      <c r="C409" s="12"/>
      <c r="D409" s="63"/>
      <c r="E409" s="63"/>
      <c r="F409" s="65"/>
      <c r="G409" s="64"/>
      <c r="H409" s="74" t="str">
        <f>IF(C409="","",VLOOKUP(C409,Tables!$A$12:$B$55,2,FALSE))</f>
        <v/>
      </c>
      <c r="I409" s="74" t="str">
        <f>IF(D409="","",VLOOKUP(C409,Tables!$A$12:$B$55,2,FALSE))</f>
        <v/>
      </c>
      <c r="K409" s="211"/>
      <c r="L409" s="211"/>
      <c r="M409" s="211"/>
      <c r="N409" s="211"/>
      <c r="O409" s="211"/>
      <c r="P409" s="211"/>
      <c r="Q409" s="211"/>
      <c r="R409" s="211"/>
      <c r="S409" s="211"/>
      <c r="T409" s="211"/>
    </row>
    <row r="410" spans="1:20" ht="16.5" customHeight="1">
      <c r="A410" s="63"/>
      <c r="B410" s="12"/>
      <c r="C410" s="12"/>
      <c r="D410" s="63"/>
      <c r="E410" s="63"/>
      <c r="F410" s="65"/>
      <c r="G410" s="64"/>
      <c r="H410" s="74" t="str">
        <f>IF(C410="","",VLOOKUP(C410,Tables!$A$12:$B$55,2,FALSE))</f>
        <v/>
      </c>
      <c r="I410" s="74" t="str">
        <f>IF(D410="","",VLOOKUP(C410,Tables!$A$12:$B$55,2,FALSE))</f>
        <v/>
      </c>
      <c r="K410" s="211"/>
      <c r="L410" s="211"/>
      <c r="M410" s="211"/>
      <c r="N410" s="211"/>
      <c r="O410" s="211"/>
      <c r="P410" s="211"/>
      <c r="Q410" s="211"/>
      <c r="R410" s="211"/>
      <c r="S410" s="211"/>
      <c r="T410" s="211"/>
    </row>
    <row r="411" spans="1:20" ht="16.5" customHeight="1">
      <c r="A411" s="63"/>
      <c r="B411" s="12"/>
      <c r="C411" s="12"/>
      <c r="D411" s="63"/>
      <c r="E411" s="63"/>
      <c r="F411" s="65"/>
      <c r="G411" s="64"/>
      <c r="H411" s="74" t="str">
        <f>IF(C411="","",VLOOKUP(C411,Tables!$A$12:$B$55,2,FALSE))</f>
        <v/>
      </c>
      <c r="I411" s="74" t="str">
        <f>IF(D411="","",VLOOKUP(C411,Tables!$A$12:$B$55,2,FALSE))</f>
        <v/>
      </c>
      <c r="K411" s="211"/>
      <c r="L411" s="211"/>
      <c r="M411" s="211"/>
      <c r="N411" s="211"/>
      <c r="O411" s="211"/>
      <c r="P411" s="211"/>
      <c r="Q411" s="211"/>
      <c r="R411" s="211"/>
      <c r="S411" s="211"/>
      <c r="T411" s="211"/>
    </row>
    <row r="412" spans="1:20" ht="16.5" customHeight="1">
      <c r="A412" s="63"/>
      <c r="B412" s="12"/>
      <c r="C412" s="12"/>
      <c r="D412" s="63"/>
      <c r="E412" s="63"/>
      <c r="F412" s="65"/>
      <c r="G412" s="64"/>
      <c r="H412" s="74" t="str">
        <f>IF(C412="","",VLOOKUP(C412,Tables!$A$12:$B$55,2,FALSE))</f>
        <v/>
      </c>
      <c r="I412" s="74" t="str">
        <f>IF(D412="","",VLOOKUP(C412,Tables!$A$12:$B$55,2,FALSE))</f>
        <v/>
      </c>
      <c r="K412" s="211"/>
      <c r="L412" s="211"/>
      <c r="M412" s="211"/>
      <c r="N412" s="211"/>
      <c r="O412" s="211"/>
      <c r="P412" s="211"/>
      <c r="Q412" s="211"/>
      <c r="R412" s="211"/>
      <c r="S412" s="211"/>
      <c r="T412" s="211"/>
    </row>
    <row r="413" spans="1:20" ht="16.5" customHeight="1">
      <c r="A413" s="63"/>
      <c r="B413" s="12"/>
      <c r="C413" s="12"/>
      <c r="D413" s="63"/>
      <c r="E413" s="63"/>
      <c r="F413" s="65"/>
      <c r="G413" s="64"/>
      <c r="H413" s="74" t="str">
        <f>IF(C413="","",VLOOKUP(C413,Tables!$A$12:$B$55,2,FALSE))</f>
        <v/>
      </c>
      <c r="I413" s="74" t="str">
        <f>IF(D413="","",VLOOKUP(C413,Tables!$A$12:$B$55,2,FALSE))</f>
        <v/>
      </c>
      <c r="K413" s="211"/>
      <c r="L413" s="211"/>
      <c r="M413" s="211"/>
      <c r="N413" s="211"/>
      <c r="O413" s="211"/>
      <c r="P413" s="211"/>
      <c r="Q413" s="211"/>
      <c r="R413" s="211"/>
      <c r="S413" s="211"/>
      <c r="T413" s="211"/>
    </row>
    <row r="414" spans="1:20" ht="16.5" customHeight="1">
      <c r="A414" s="63"/>
      <c r="B414" s="12"/>
      <c r="C414" s="12"/>
      <c r="D414" s="63"/>
      <c r="E414" s="63"/>
      <c r="F414" s="65"/>
      <c r="G414" s="64"/>
      <c r="H414" s="74" t="str">
        <f>IF(C414="","",VLOOKUP(C414,Tables!$A$12:$B$55,2,FALSE))</f>
        <v/>
      </c>
      <c r="I414" s="74" t="str">
        <f>IF(D414="","",VLOOKUP(C414,Tables!$A$12:$B$55,2,FALSE))</f>
        <v/>
      </c>
      <c r="K414" s="211"/>
      <c r="L414" s="211"/>
      <c r="M414" s="211"/>
      <c r="N414" s="211"/>
      <c r="O414" s="211"/>
      <c r="P414" s="211"/>
      <c r="Q414" s="211"/>
      <c r="R414" s="211"/>
      <c r="S414" s="211"/>
      <c r="T414" s="211"/>
    </row>
    <row r="415" spans="1:20" ht="16.5" customHeight="1">
      <c r="A415" s="63"/>
      <c r="B415" s="12"/>
      <c r="C415" s="12"/>
      <c r="D415" s="63"/>
      <c r="E415" s="63"/>
      <c r="F415" s="65"/>
      <c r="G415" s="64"/>
      <c r="H415" s="74" t="str">
        <f>IF(C415="","",VLOOKUP(C415,Tables!$A$12:$B$55,2,FALSE))</f>
        <v/>
      </c>
      <c r="I415" s="74" t="str">
        <f>IF(D415="","",VLOOKUP(C415,Tables!$A$12:$B$55,2,FALSE))</f>
        <v/>
      </c>
      <c r="K415" s="211"/>
      <c r="L415" s="211"/>
      <c r="M415" s="211"/>
      <c r="N415" s="211"/>
      <c r="O415" s="211"/>
      <c r="P415" s="211"/>
      <c r="Q415" s="211"/>
      <c r="R415" s="211"/>
      <c r="S415" s="211"/>
      <c r="T415" s="211"/>
    </row>
    <row r="416" spans="1:20" ht="16.5" customHeight="1">
      <c r="A416" s="63"/>
      <c r="B416" s="12"/>
      <c r="C416" s="12"/>
      <c r="D416" s="63"/>
      <c r="E416" s="63"/>
      <c r="F416" s="65"/>
      <c r="G416" s="64"/>
      <c r="H416" s="74" t="str">
        <f>IF(C416="","",VLOOKUP(C416,Tables!$A$12:$B$55,2,FALSE))</f>
        <v/>
      </c>
      <c r="I416" s="74" t="str">
        <f>IF(D416="","",VLOOKUP(C416,Tables!$A$12:$B$55,2,FALSE))</f>
        <v/>
      </c>
      <c r="K416" s="211"/>
      <c r="L416" s="211"/>
      <c r="M416" s="211"/>
      <c r="N416" s="211"/>
      <c r="O416" s="211"/>
      <c r="P416" s="211"/>
      <c r="Q416" s="211"/>
      <c r="R416" s="211"/>
      <c r="S416" s="211"/>
      <c r="T416" s="211"/>
    </row>
    <row r="417" spans="1:20" ht="16.5" customHeight="1">
      <c r="A417" s="63"/>
      <c r="B417" s="12"/>
      <c r="C417" s="12"/>
      <c r="D417" s="63"/>
      <c r="E417" s="63"/>
      <c r="F417" s="65"/>
      <c r="G417" s="64"/>
      <c r="H417" s="74" t="str">
        <f>IF(C417="","",VLOOKUP(C417,Tables!$A$12:$B$55,2,FALSE))</f>
        <v/>
      </c>
      <c r="I417" s="74" t="str">
        <f>IF(D417="","",VLOOKUP(C417,Tables!$A$12:$B$55,2,FALSE))</f>
        <v/>
      </c>
      <c r="K417" s="211"/>
      <c r="L417" s="211"/>
      <c r="M417" s="211"/>
      <c r="N417" s="211"/>
      <c r="O417" s="211"/>
      <c r="P417" s="211"/>
      <c r="Q417" s="211"/>
      <c r="R417" s="211"/>
      <c r="S417" s="211"/>
      <c r="T417" s="211"/>
    </row>
    <row r="418" spans="1:20" ht="16.5" customHeight="1">
      <c r="A418" s="63"/>
      <c r="B418" s="12"/>
      <c r="C418" s="12"/>
      <c r="D418" s="63"/>
      <c r="E418" s="63"/>
      <c r="F418" s="65"/>
      <c r="G418" s="64"/>
      <c r="H418" s="74" t="str">
        <f>IF(C418="","",VLOOKUP(C418,Tables!$A$12:$B$55,2,FALSE))</f>
        <v/>
      </c>
      <c r="I418" s="74" t="str">
        <f>IF(D418="","",VLOOKUP(C418,Tables!$A$12:$B$55,2,FALSE))</f>
        <v/>
      </c>
      <c r="K418" s="211"/>
      <c r="L418" s="211"/>
      <c r="M418" s="211"/>
      <c r="N418" s="211"/>
      <c r="O418" s="211"/>
      <c r="P418" s="211"/>
      <c r="Q418" s="211"/>
      <c r="R418" s="211"/>
      <c r="S418" s="211"/>
      <c r="T418" s="211"/>
    </row>
    <row r="419" spans="1:20" ht="16.5" customHeight="1">
      <c r="A419" s="63"/>
      <c r="B419" s="12"/>
      <c r="C419" s="12"/>
      <c r="D419" s="63"/>
      <c r="E419" s="63"/>
      <c r="F419" s="65"/>
      <c r="G419" s="64"/>
      <c r="H419" s="74" t="str">
        <f>IF(C419="","",VLOOKUP(C419,Tables!$A$12:$B$55,2,FALSE))</f>
        <v/>
      </c>
      <c r="I419" s="74" t="str">
        <f>IF(D419="","",VLOOKUP(C419,Tables!$A$12:$B$55,2,FALSE))</f>
        <v/>
      </c>
      <c r="K419" s="211"/>
      <c r="L419" s="211"/>
      <c r="M419" s="211"/>
      <c r="N419" s="211"/>
      <c r="O419" s="211"/>
      <c r="P419" s="211"/>
      <c r="Q419" s="211"/>
      <c r="R419" s="211"/>
      <c r="S419" s="211"/>
      <c r="T419" s="211"/>
    </row>
    <row r="420" spans="1:20" ht="16.5" customHeight="1">
      <c r="A420" s="63"/>
      <c r="B420" s="12"/>
      <c r="C420" s="12"/>
      <c r="D420" s="63"/>
      <c r="E420" s="63"/>
      <c r="F420" s="65"/>
      <c r="G420" s="64"/>
      <c r="H420" s="74" t="str">
        <f>IF(C420="","",VLOOKUP(C420,Tables!$A$12:$B$55,2,FALSE))</f>
        <v/>
      </c>
      <c r="I420" s="74" t="str">
        <f>IF(D420="","",VLOOKUP(C420,Tables!$A$12:$B$55,2,FALSE))</f>
        <v/>
      </c>
      <c r="K420" s="211"/>
      <c r="L420" s="211"/>
      <c r="M420" s="211"/>
      <c r="N420" s="211"/>
      <c r="O420" s="211"/>
      <c r="P420" s="211"/>
      <c r="Q420" s="211"/>
      <c r="R420" s="211"/>
      <c r="S420" s="211"/>
      <c r="T420" s="211"/>
    </row>
    <row r="421" spans="1:20" ht="16.5" customHeight="1">
      <c r="A421" s="63"/>
      <c r="B421" s="12"/>
      <c r="C421" s="12"/>
      <c r="D421" s="63"/>
      <c r="E421" s="63"/>
      <c r="F421" s="65"/>
      <c r="G421" s="64"/>
      <c r="H421" s="74" t="str">
        <f>IF(C421="","",VLOOKUP(C421,Tables!$A$12:$B$55,2,FALSE))</f>
        <v/>
      </c>
      <c r="I421" s="74" t="str">
        <f>IF(D421="","",VLOOKUP(C421,Tables!$A$12:$B$55,2,FALSE))</f>
        <v/>
      </c>
      <c r="K421" s="211"/>
      <c r="L421" s="211"/>
      <c r="M421" s="211"/>
      <c r="N421" s="211"/>
      <c r="O421" s="211"/>
      <c r="P421" s="211"/>
      <c r="Q421" s="211"/>
      <c r="R421" s="211"/>
      <c r="S421" s="211"/>
      <c r="T421" s="211"/>
    </row>
    <row r="422" spans="1:20" ht="16.5" customHeight="1">
      <c r="A422" s="63"/>
      <c r="B422" s="12"/>
      <c r="C422" s="12"/>
      <c r="D422" s="63"/>
      <c r="E422" s="63"/>
      <c r="F422" s="65"/>
      <c r="G422" s="64"/>
      <c r="H422" s="74" t="str">
        <f>IF(C422="","",VLOOKUP(C422,Tables!$A$12:$B$55,2,FALSE))</f>
        <v/>
      </c>
      <c r="I422" s="74" t="str">
        <f>IF(D422="","",VLOOKUP(C422,Tables!$A$12:$B$55,2,FALSE))</f>
        <v/>
      </c>
      <c r="K422" s="211"/>
      <c r="L422" s="211"/>
      <c r="M422" s="211"/>
      <c r="N422" s="211"/>
      <c r="O422" s="211"/>
      <c r="P422" s="211"/>
      <c r="Q422" s="211"/>
      <c r="R422" s="211"/>
      <c r="S422" s="211"/>
      <c r="T422" s="211"/>
    </row>
    <row r="423" spans="1:20" ht="16.5" customHeight="1">
      <c r="A423" s="63"/>
      <c r="B423" s="12"/>
      <c r="C423" s="12"/>
      <c r="D423" s="63"/>
      <c r="E423" s="63"/>
      <c r="F423" s="65"/>
      <c r="G423" s="64"/>
      <c r="H423" s="74" t="str">
        <f>IF(C423="","",VLOOKUP(C423,Tables!$A$12:$B$55,2,FALSE))</f>
        <v/>
      </c>
      <c r="I423" s="74" t="str">
        <f>IF(D423="","",VLOOKUP(C423,Tables!$A$12:$B$55,2,FALSE))</f>
        <v/>
      </c>
      <c r="K423" s="211"/>
      <c r="L423" s="211"/>
      <c r="M423" s="211"/>
      <c r="N423" s="211"/>
      <c r="O423" s="211"/>
      <c r="P423" s="211"/>
      <c r="Q423" s="211"/>
      <c r="R423" s="211"/>
      <c r="S423" s="211"/>
      <c r="T423" s="211"/>
    </row>
    <row r="424" spans="1:20" ht="16.5" customHeight="1">
      <c r="A424" s="63"/>
      <c r="B424" s="12"/>
      <c r="C424" s="12"/>
      <c r="D424" s="63"/>
      <c r="E424" s="63"/>
      <c r="F424" s="65"/>
      <c r="G424" s="64"/>
      <c r="H424" s="74" t="str">
        <f>IF(C424="","",VLOOKUP(C424,Tables!$A$12:$B$55,2,FALSE))</f>
        <v/>
      </c>
      <c r="I424" s="74" t="str">
        <f>IF(D424="","",VLOOKUP(C424,Tables!$A$12:$B$55,2,FALSE))</f>
        <v/>
      </c>
      <c r="K424" s="211"/>
      <c r="L424" s="211"/>
      <c r="M424" s="211"/>
      <c r="N424" s="211"/>
      <c r="O424" s="211"/>
      <c r="P424" s="211"/>
      <c r="Q424" s="211"/>
      <c r="R424" s="211"/>
      <c r="S424" s="211"/>
      <c r="T424" s="211"/>
    </row>
    <row r="425" spans="1:20" ht="16.5" customHeight="1">
      <c r="A425" s="63"/>
      <c r="B425" s="12"/>
      <c r="C425" s="12"/>
      <c r="D425" s="63"/>
      <c r="E425" s="63"/>
      <c r="F425" s="65"/>
      <c r="G425" s="64"/>
      <c r="H425" s="74" t="str">
        <f>IF(C425="","",VLOOKUP(C425,Tables!$A$12:$B$55,2,FALSE))</f>
        <v/>
      </c>
      <c r="I425" s="74" t="str">
        <f>IF(D425="","",VLOOKUP(C425,Tables!$A$12:$B$55,2,FALSE))</f>
        <v/>
      </c>
      <c r="K425" s="211"/>
      <c r="L425" s="211"/>
      <c r="M425" s="211"/>
      <c r="N425" s="211"/>
      <c r="O425" s="211"/>
      <c r="P425" s="211"/>
      <c r="Q425" s="211"/>
      <c r="R425" s="211"/>
      <c r="S425" s="211"/>
      <c r="T425" s="211"/>
    </row>
    <row r="426" spans="1:20" ht="16.5" customHeight="1">
      <c r="A426" s="63"/>
      <c r="B426" s="12"/>
      <c r="C426" s="12"/>
      <c r="D426" s="63"/>
      <c r="E426" s="63"/>
      <c r="F426" s="65"/>
      <c r="G426" s="64"/>
      <c r="H426" s="74" t="str">
        <f>IF(C426="","",VLOOKUP(C426,Tables!$A$12:$B$55,2,FALSE))</f>
        <v/>
      </c>
      <c r="I426" s="74" t="str">
        <f>IF(D426="","",VLOOKUP(C426,Tables!$A$12:$B$55,2,FALSE))</f>
        <v/>
      </c>
      <c r="K426" s="211"/>
      <c r="L426" s="211"/>
      <c r="M426" s="211"/>
      <c r="N426" s="211"/>
      <c r="O426" s="211"/>
      <c r="P426" s="211"/>
      <c r="Q426" s="211"/>
      <c r="R426" s="211"/>
      <c r="S426" s="211"/>
      <c r="T426" s="211"/>
    </row>
    <row r="427" spans="1:20" ht="16.5" customHeight="1">
      <c r="A427" s="63"/>
      <c r="B427" s="12"/>
      <c r="C427" s="12"/>
      <c r="D427" s="63"/>
      <c r="E427" s="63"/>
      <c r="F427" s="65"/>
      <c r="G427" s="64"/>
      <c r="H427" s="74" t="str">
        <f>IF(C427="","",VLOOKUP(C427,Tables!$A$12:$B$55,2,FALSE))</f>
        <v/>
      </c>
      <c r="I427" s="74" t="str">
        <f>IF(D427="","",VLOOKUP(C427,Tables!$A$12:$B$55,2,FALSE))</f>
        <v/>
      </c>
      <c r="K427" s="211"/>
      <c r="L427" s="211"/>
      <c r="M427" s="211"/>
      <c r="N427" s="211"/>
      <c r="O427" s="211"/>
      <c r="P427" s="211"/>
      <c r="Q427" s="211"/>
      <c r="R427" s="211"/>
      <c r="S427" s="211"/>
      <c r="T427" s="211"/>
    </row>
    <row r="428" spans="1:20" ht="16.5" customHeight="1">
      <c r="A428" s="63"/>
      <c r="B428" s="12"/>
      <c r="C428" s="12"/>
      <c r="D428" s="63"/>
      <c r="E428" s="63"/>
      <c r="F428" s="65"/>
      <c r="G428" s="64"/>
      <c r="H428" s="74" t="str">
        <f>IF(C428="","",VLOOKUP(C428,Tables!$A$12:$B$55,2,FALSE))</f>
        <v/>
      </c>
      <c r="I428" s="74" t="str">
        <f>IF(D428="","",VLOOKUP(C428,Tables!$A$12:$B$55,2,FALSE))</f>
        <v/>
      </c>
      <c r="K428" s="211"/>
      <c r="L428" s="211"/>
      <c r="M428" s="211"/>
      <c r="N428" s="211"/>
      <c r="O428" s="211"/>
      <c r="P428" s="211"/>
      <c r="Q428" s="211"/>
      <c r="R428" s="211"/>
      <c r="S428" s="211"/>
      <c r="T428" s="211"/>
    </row>
    <row r="429" spans="1:20" ht="16.5" customHeight="1">
      <c r="A429" s="63"/>
      <c r="B429" s="12"/>
      <c r="C429" s="12"/>
      <c r="D429" s="63"/>
      <c r="E429" s="63"/>
      <c r="F429" s="65"/>
      <c r="G429" s="64"/>
      <c r="H429" s="74" t="str">
        <f>IF(C429="","",VLOOKUP(C429,Tables!$A$12:$B$55,2,FALSE))</f>
        <v/>
      </c>
      <c r="I429" s="74" t="str">
        <f>IF(D429="","",VLOOKUP(C429,Tables!$A$12:$B$55,2,FALSE))</f>
        <v/>
      </c>
      <c r="K429" s="211"/>
      <c r="L429" s="211"/>
      <c r="M429" s="211"/>
      <c r="N429" s="211"/>
      <c r="O429" s="211"/>
      <c r="P429" s="211"/>
      <c r="Q429" s="211"/>
      <c r="R429" s="211"/>
      <c r="S429" s="211"/>
      <c r="T429" s="211"/>
    </row>
    <row r="430" spans="1:20" ht="16.5" customHeight="1">
      <c r="A430" s="63"/>
      <c r="B430" s="12"/>
      <c r="C430" s="12"/>
      <c r="D430" s="63"/>
      <c r="E430" s="63"/>
      <c r="F430" s="65"/>
      <c r="G430" s="64"/>
      <c r="H430" s="74" t="str">
        <f>IF(C430="","",VLOOKUP(C430,Tables!$A$12:$B$55,2,FALSE))</f>
        <v/>
      </c>
      <c r="I430" s="74" t="str">
        <f>IF(D430="","",VLOOKUP(C430,Tables!$A$12:$B$55,2,FALSE))</f>
        <v/>
      </c>
      <c r="K430" s="211"/>
      <c r="L430" s="211"/>
      <c r="M430" s="211"/>
      <c r="N430" s="211"/>
      <c r="O430" s="211"/>
      <c r="P430" s="211"/>
      <c r="Q430" s="211"/>
      <c r="R430" s="211"/>
      <c r="S430" s="211"/>
      <c r="T430" s="211"/>
    </row>
    <row r="431" spans="1:20" ht="16.5" customHeight="1">
      <c r="A431" s="63"/>
      <c r="B431" s="12"/>
      <c r="C431" s="12"/>
      <c r="D431" s="63"/>
      <c r="E431" s="63"/>
      <c r="F431" s="65"/>
      <c r="G431" s="64"/>
      <c r="H431" s="74" t="str">
        <f>IF(C431="","",VLOOKUP(C431,Tables!$A$12:$B$55,2,FALSE))</f>
        <v/>
      </c>
      <c r="I431" s="74" t="str">
        <f>IF(D431="","",VLOOKUP(C431,Tables!$A$12:$B$55,2,FALSE))</f>
        <v/>
      </c>
      <c r="K431" s="211"/>
      <c r="L431" s="211"/>
      <c r="M431" s="211"/>
      <c r="N431" s="211"/>
      <c r="O431" s="211"/>
      <c r="P431" s="211"/>
      <c r="Q431" s="211"/>
      <c r="R431" s="211"/>
      <c r="S431" s="211"/>
      <c r="T431" s="211"/>
    </row>
    <row r="432" spans="1:20" ht="16.5" customHeight="1">
      <c r="A432" s="63"/>
      <c r="B432" s="12"/>
      <c r="C432" s="12"/>
      <c r="D432" s="63"/>
      <c r="E432" s="63"/>
      <c r="F432" s="65"/>
      <c r="G432" s="64"/>
      <c r="H432" s="74" t="str">
        <f>IF(C432="","",VLOOKUP(C432,Tables!$A$12:$B$55,2,FALSE))</f>
        <v/>
      </c>
      <c r="I432" s="74" t="str">
        <f>IF(D432="","",VLOOKUP(C432,Tables!$A$12:$B$55,2,FALSE))</f>
        <v/>
      </c>
      <c r="K432" s="211"/>
      <c r="L432" s="211"/>
      <c r="M432" s="211"/>
      <c r="N432" s="211"/>
      <c r="O432" s="211"/>
      <c r="P432" s="211"/>
      <c r="Q432" s="211"/>
      <c r="R432" s="211"/>
      <c r="S432" s="211"/>
      <c r="T432" s="211"/>
    </row>
    <row r="433" spans="1:20" ht="16.5" customHeight="1">
      <c r="A433" s="63"/>
      <c r="B433" s="12"/>
      <c r="C433" s="12"/>
      <c r="D433" s="63"/>
      <c r="E433" s="63"/>
      <c r="F433" s="65"/>
      <c r="G433" s="64"/>
      <c r="H433" s="74" t="str">
        <f>IF(C433="","",VLOOKUP(C433,Tables!$A$12:$B$55,2,FALSE))</f>
        <v/>
      </c>
      <c r="I433" s="74" t="str">
        <f>IF(D433="","",VLOOKUP(C433,Tables!$A$12:$B$55,2,FALSE))</f>
        <v/>
      </c>
      <c r="K433" s="211"/>
      <c r="L433" s="211"/>
      <c r="M433" s="211"/>
      <c r="N433" s="211"/>
      <c r="O433" s="211"/>
      <c r="P433" s="211"/>
      <c r="Q433" s="211"/>
      <c r="R433" s="211"/>
      <c r="S433" s="211"/>
      <c r="T433" s="211"/>
    </row>
    <row r="434" spans="1:20" ht="16.5" customHeight="1">
      <c r="A434" s="63"/>
      <c r="B434" s="12"/>
      <c r="C434" s="12"/>
      <c r="D434" s="63"/>
      <c r="E434" s="63"/>
      <c r="F434" s="65"/>
      <c r="G434" s="64"/>
      <c r="H434" s="74" t="str">
        <f>IF(C434="","",VLOOKUP(C434,Tables!$A$12:$B$55,2,FALSE))</f>
        <v/>
      </c>
      <c r="I434" s="74" t="str">
        <f>IF(D434="","",VLOOKUP(C434,Tables!$A$12:$B$55,2,FALSE))</f>
        <v/>
      </c>
      <c r="K434" s="211"/>
      <c r="L434" s="211"/>
      <c r="M434" s="211"/>
      <c r="N434" s="211"/>
      <c r="O434" s="211"/>
      <c r="P434" s="211"/>
      <c r="Q434" s="211"/>
      <c r="R434" s="211"/>
      <c r="S434" s="211"/>
      <c r="T434" s="211"/>
    </row>
    <row r="435" spans="1:20" ht="16.5" customHeight="1">
      <c r="A435" s="63"/>
      <c r="B435" s="12"/>
      <c r="C435" s="12"/>
      <c r="D435" s="63"/>
      <c r="E435" s="63"/>
      <c r="F435" s="65"/>
      <c r="G435" s="64"/>
      <c r="H435" s="74" t="str">
        <f>IF(C435="","",VLOOKUP(C435,Tables!$A$12:$B$55,2,FALSE))</f>
        <v/>
      </c>
      <c r="I435" s="74" t="str">
        <f>IF(D435="","",VLOOKUP(C435,Tables!$A$12:$B$55,2,FALSE))</f>
        <v/>
      </c>
      <c r="K435" s="211"/>
      <c r="L435" s="211"/>
      <c r="M435" s="211"/>
      <c r="N435" s="211"/>
      <c r="O435" s="211"/>
      <c r="P435" s="211"/>
      <c r="Q435" s="211"/>
      <c r="R435" s="211"/>
      <c r="S435" s="211"/>
      <c r="T435" s="211"/>
    </row>
    <row r="436" spans="1:20" ht="16.5" customHeight="1">
      <c r="A436" s="63"/>
      <c r="B436" s="12"/>
      <c r="C436" s="12"/>
      <c r="D436" s="63"/>
      <c r="E436" s="63"/>
      <c r="F436" s="65"/>
      <c r="G436" s="64"/>
      <c r="H436" s="74" t="str">
        <f>IF(C436="","",VLOOKUP(C436,Tables!$A$12:$B$55,2,FALSE))</f>
        <v/>
      </c>
      <c r="I436" s="74" t="str">
        <f>IF(D436="","",VLOOKUP(C436,Tables!$A$12:$B$55,2,FALSE))</f>
        <v/>
      </c>
      <c r="K436" s="211"/>
      <c r="L436" s="211"/>
      <c r="M436" s="211"/>
      <c r="N436" s="211"/>
      <c r="O436" s="211"/>
      <c r="P436" s="211"/>
      <c r="Q436" s="211"/>
      <c r="R436" s="211"/>
      <c r="S436" s="211"/>
      <c r="T436" s="211"/>
    </row>
    <row r="437" spans="1:20" ht="16.5" customHeight="1">
      <c r="A437" s="63"/>
      <c r="B437" s="12"/>
      <c r="C437" s="12"/>
      <c r="D437" s="63"/>
      <c r="E437" s="63"/>
      <c r="F437" s="65"/>
      <c r="G437" s="64"/>
      <c r="H437" s="74" t="str">
        <f>IF(C437="","",VLOOKUP(C437,Tables!$A$12:$B$55,2,FALSE))</f>
        <v/>
      </c>
      <c r="I437" s="74" t="str">
        <f>IF(D437="","",VLOOKUP(C437,Tables!$A$12:$B$55,2,FALSE))</f>
        <v/>
      </c>
      <c r="K437" s="211"/>
      <c r="L437" s="211"/>
      <c r="M437" s="211"/>
      <c r="N437" s="211"/>
      <c r="O437" s="211"/>
      <c r="P437" s="211"/>
      <c r="Q437" s="211"/>
      <c r="R437" s="211"/>
      <c r="S437" s="211"/>
      <c r="T437" s="211"/>
    </row>
    <row r="438" spans="1:20" ht="16.5" customHeight="1">
      <c r="A438" s="63"/>
      <c r="B438" s="12"/>
      <c r="C438" s="12"/>
      <c r="D438" s="63"/>
      <c r="E438" s="63"/>
      <c r="F438" s="65"/>
      <c r="G438" s="64"/>
      <c r="H438" s="74" t="str">
        <f>IF(C438="","",VLOOKUP(C438,Tables!$A$12:$B$55,2,FALSE))</f>
        <v/>
      </c>
      <c r="I438" s="74" t="str">
        <f>IF(D438="","",VLOOKUP(C438,Tables!$A$12:$B$55,2,FALSE))</f>
        <v/>
      </c>
      <c r="K438" s="211"/>
      <c r="L438" s="211"/>
      <c r="M438" s="211"/>
      <c r="N438" s="211"/>
      <c r="O438" s="211"/>
      <c r="P438" s="211"/>
      <c r="Q438" s="211"/>
      <c r="R438" s="211"/>
      <c r="S438" s="211"/>
      <c r="T438" s="211"/>
    </row>
    <row r="439" spans="1:20" ht="16.5" customHeight="1">
      <c r="A439" s="63"/>
      <c r="B439" s="12"/>
      <c r="C439" s="12"/>
      <c r="D439" s="63"/>
      <c r="E439" s="63"/>
      <c r="F439" s="65"/>
      <c r="G439" s="64"/>
      <c r="H439" s="74" t="str">
        <f>IF(C439="","",VLOOKUP(C439,Tables!$A$12:$B$55,2,FALSE))</f>
        <v/>
      </c>
      <c r="I439" s="74" t="str">
        <f>IF(D439="","",VLOOKUP(C439,Tables!$A$12:$B$55,2,FALSE))</f>
        <v/>
      </c>
      <c r="K439" s="211"/>
      <c r="L439" s="211"/>
      <c r="M439" s="211"/>
      <c r="N439" s="211"/>
      <c r="O439" s="211"/>
      <c r="P439" s="211"/>
      <c r="Q439" s="211"/>
      <c r="R439" s="211"/>
      <c r="S439" s="211"/>
      <c r="T439" s="211"/>
    </row>
    <row r="440" spans="1:20" ht="16.5" customHeight="1">
      <c r="A440" s="63"/>
      <c r="B440" s="12"/>
      <c r="C440" s="12"/>
      <c r="D440" s="63"/>
      <c r="E440" s="63"/>
      <c r="F440" s="65"/>
      <c r="G440" s="64"/>
      <c r="H440" s="74" t="str">
        <f>IF(C440="","",VLOOKUP(C440,Tables!$A$12:$B$55,2,FALSE))</f>
        <v/>
      </c>
      <c r="I440" s="74" t="str">
        <f>IF(D440="","",VLOOKUP(C440,Tables!$A$12:$B$55,2,FALSE))</f>
        <v/>
      </c>
      <c r="K440" s="211"/>
      <c r="L440" s="211"/>
      <c r="M440" s="211"/>
      <c r="N440" s="211"/>
      <c r="O440" s="211"/>
      <c r="P440" s="211"/>
      <c r="Q440" s="211"/>
      <c r="R440" s="211"/>
      <c r="S440" s="211"/>
      <c r="T440" s="211"/>
    </row>
    <row r="441" spans="1:20" ht="16.5" customHeight="1">
      <c r="A441" s="63"/>
      <c r="B441" s="12"/>
      <c r="C441" s="12"/>
      <c r="D441" s="63"/>
      <c r="E441" s="63"/>
      <c r="F441" s="65"/>
      <c r="G441" s="64"/>
      <c r="H441" s="74" t="str">
        <f>IF(C441="","",VLOOKUP(C441,Tables!$A$12:$B$55,2,FALSE))</f>
        <v/>
      </c>
      <c r="I441" s="74" t="str">
        <f>IF(D441="","",VLOOKUP(C441,Tables!$A$12:$B$55,2,FALSE))</f>
        <v/>
      </c>
      <c r="K441" s="211"/>
      <c r="L441" s="211"/>
      <c r="M441" s="211"/>
      <c r="N441" s="211"/>
      <c r="O441" s="211"/>
      <c r="P441" s="211"/>
      <c r="Q441" s="211"/>
      <c r="R441" s="211"/>
      <c r="S441" s="211"/>
      <c r="T441" s="211"/>
    </row>
    <row r="442" spans="1:20" ht="16.5" customHeight="1">
      <c r="A442" s="63"/>
      <c r="B442" s="12"/>
      <c r="C442" s="12"/>
      <c r="D442" s="63"/>
      <c r="E442" s="63"/>
      <c r="F442" s="65"/>
      <c r="G442" s="64"/>
      <c r="H442" s="74" t="str">
        <f>IF(C442="","",VLOOKUP(C442,Tables!$A$12:$B$55,2,FALSE))</f>
        <v/>
      </c>
      <c r="I442" s="74" t="str">
        <f>IF(D442="","",VLOOKUP(C442,Tables!$A$12:$B$55,2,FALSE))</f>
        <v/>
      </c>
      <c r="K442" s="211"/>
      <c r="L442" s="211"/>
      <c r="M442" s="211"/>
      <c r="N442" s="211"/>
      <c r="O442" s="211"/>
      <c r="P442" s="211"/>
      <c r="Q442" s="211"/>
      <c r="R442" s="211"/>
      <c r="S442" s="211"/>
      <c r="T442" s="211"/>
    </row>
    <row r="443" spans="1:20" ht="16.5" customHeight="1">
      <c r="A443" s="63"/>
      <c r="B443" s="12"/>
      <c r="C443" s="12"/>
      <c r="D443" s="63"/>
      <c r="E443" s="63"/>
      <c r="F443" s="65"/>
      <c r="G443" s="64"/>
      <c r="H443" s="74" t="str">
        <f>IF(C443="","",VLOOKUP(C443,Tables!$A$12:$B$55,2,FALSE))</f>
        <v/>
      </c>
      <c r="I443" s="74" t="str">
        <f>IF(D443="","",VLOOKUP(C443,Tables!$A$12:$B$55,2,FALSE))</f>
        <v/>
      </c>
      <c r="K443" s="211"/>
      <c r="L443" s="211"/>
      <c r="M443" s="211"/>
      <c r="N443" s="211"/>
      <c r="O443" s="211"/>
      <c r="P443" s="211"/>
      <c r="Q443" s="211"/>
      <c r="R443" s="211"/>
      <c r="S443" s="211"/>
      <c r="T443" s="211"/>
    </row>
    <row r="444" spans="1:20" ht="16.5" customHeight="1">
      <c r="A444" s="63"/>
      <c r="B444" s="12"/>
      <c r="C444" s="12"/>
      <c r="D444" s="63"/>
      <c r="E444" s="63"/>
      <c r="F444" s="65"/>
      <c r="G444" s="64"/>
      <c r="H444" s="74" t="str">
        <f>IF(C444="","",VLOOKUP(C444,Tables!$A$12:$B$55,2,FALSE))</f>
        <v/>
      </c>
      <c r="I444" s="74" t="str">
        <f>IF(D444="","",VLOOKUP(C444,Tables!$A$12:$B$55,2,FALSE))</f>
        <v/>
      </c>
      <c r="K444" s="211"/>
      <c r="L444" s="211"/>
      <c r="M444" s="211"/>
      <c r="N444" s="211"/>
      <c r="O444" s="211"/>
      <c r="P444" s="211"/>
      <c r="Q444" s="211"/>
      <c r="R444" s="211"/>
      <c r="S444" s="211"/>
      <c r="T444" s="211"/>
    </row>
    <row r="445" spans="1:20" ht="16.5" customHeight="1">
      <c r="A445" s="63"/>
      <c r="B445" s="12"/>
      <c r="C445" s="12"/>
      <c r="D445" s="63"/>
      <c r="E445" s="63"/>
      <c r="F445" s="65"/>
      <c r="G445" s="64"/>
      <c r="H445" s="74" t="str">
        <f>IF(C445="","",VLOOKUP(C445,Tables!$A$12:$B$55,2,FALSE))</f>
        <v/>
      </c>
      <c r="I445" s="74" t="str">
        <f>IF(D445="","",VLOOKUP(C445,Tables!$A$12:$B$55,2,FALSE))</f>
        <v/>
      </c>
      <c r="K445" s="211"/>
      <c r="L445" s="211"/>
      <c r="M445" s="211"/>
      <c r="N445" s="211"/>
      <c r="O445" s="211"/>
      <c r="P445" s="211"/>
      <c r="Q445" s="211"/>
      <c r="R445" s="211"/>
      <c r="S445" s="211"/>
      <c r="T445" s="211"/>
    </row>
    <row r="446" spans="1:20" ht="16.5" customHeight="1">
      <c r="A446" s="63"/>
      <c r="B446" s="12"/>
      <c r="C446" s="12"/>
      <c r="D446" s="63"/>
      <c r="E446" s="63"/>
      <c r="F446" s="65"/>
      <c r="G446" s="64"/>
      <c r="H446" s="74" t="str">
        <f>IF(C446="","",VLOOKUP(C446,Tables!$A$12:$B$55,2,FALSE))</f>
        <v/>
      </c>
      <c r="I446" s="74" t="str">
        <f>IF(D446="","",VLOOKUP(C446,Tables!$A$12:$B$55,2,FALSE))</f>
        <v/>
      </c>
      <c r="K446" s="211"/>
      <c r="L446" s="211"/>
      <c r="M446" s="211"/>
      <c r="N446" s="211"/>
      <c r="O446" s="211"/>
      <c r="P446" s="211"/>
      <c r="Q446" s="211"/>
      <c r="R446" s="211"/>
      <c r="S446" s="211"/>
      <c r="T446" s="211"/>
    </row>
    <row r="447" spans="1:20" ht="16.5" customHeight="1">
      <c r="A447" s="63"/>
      <c r="B447" s="12"/>
      <c r="C447" s="12"/>
      <c r="D447" s="63"/>
      <c r="E447" s="63"/>
      <c r="F447" s="65"/>
      <c r="G447" s="64"/>
      <c r="H447" s="74" t="str">
        <f>IF(C447="","",VLOOKUP(C447,Tables!$A$12:$B$55,2,FALSE))</f>
        <v/>
      </c>
      <c r="I447" s="74" t="str">
        <f>IF(D447="","",VLOOKUP(C447,Tables!$A$12:$B$55,2,FALSE))</f>
        <v/>
      </c>
      <c r="K447" s="211"/>
      <c r="L447" s="211"/>
      <c r="M447" s="211"/>
      <c r="N447" s="211"/>
      <c r="O447" s="211"/>
      <c r="P447" s="211"/>
      <c r="Q447" s="211"/>
      <c r="R447" s="211"/>
      <c r="S447" s="211"/>
      <c r="T447" s="211"/>
    </row>
    <row r="448" spans="1:20" ht="16.5" customHeight="1">
      <c r="A448" s="63"/>
      <c r="B448" s="12"/>
      <c r="C448" s="12"/>
      <c r="D448" s="63"/>
      <c r="E448" s="63"/>
      <c r="F448" s="65"/>
      <c r="G448" s="64"/>
      <c r="H448" s="74" t="str">
        <f>IF(C448="","",VLOOKUP(C448,Tables!$A$12:$B$55,2,FALSE))</f>
        <v/>
      </c>
      <c r="I448" s="74" t="str">
        <f>IF(D448="","",VLOOKUP(C448,Tables!$A$12:$B$55,2,FALSE))</f>
        <v/>
      </c>
      <c r="K448" s="211"/>
      <c r="L448" s="211"/>
      <c r="M448" s="211"/>
      <c r="N448" s="211"/>
      <c r="O448" s="211"/>
      <c r="P448" s="211"/>
      <c r="Q448" s="211"/>
      <c r="R448" s="211"/>
      <c r="S448" s="211"/>
      <c r="T448" s="211"/>
    </row>
    <row r="449" spans="1:20">
      <c r="A449" s="63"/>
      <c r="B449" s="12"/>
      <c r="C449" s="12"/>
      <c r="D449" s="63"/>
      <c r="E449" s="63"/>
      <c r="F449" s="65"/>
      <c r="G449" s="64"/>
      <c r="H449" s="74" t="str">
        <f>IF(C449="","",VLOOKUP(C449,Tables!$A$12:$B$55,2,FALSE))</f>
        <v/>
      </c>
      <c r="I449" s="74" t="str">
        <f>IF(D449="","",VLOOKUP(C449,Tables!$A$12:$B$55,2,FALSE))</f>
        <v/>
      </c>
      <c r="K449" s="211"/>
      <c r="L449" s="211"/>
      <c r="M449" s="211"/>
      <c r="N449" s="211"/>
      <c r="O449" s="211"/>
      <c r="P449" s="211"/>
      <c r="Q449" s="211"/>
      <c r="R449" s="211"/>
      <c r="S449" s="211"/>
      <c r="T449" s="211"/>
    </row>
  </sheetData>
  <sheetProtection algorithmName="SHA-512" hashValue="hrOoD2kxEtxwNjhB+rFdNMS3syLZayCMr1NcyzNv4/BCHC/75kGC/pe5yXs7Byn69WSwAch/Quw1FF8+1ej1Zw==" saltValue="ZXNXI0m8IAqZgBc4ElAC5A==" spinCount="100000" sheet="1" objects="1" scenarios="1"/>
  <autoFilter ref="A1:I450" xr:uid="{00000000-0009-0000-0000-000001000000}"/>
  <sortState ref="A2:K448">
    <sortCondition ref="A2:A448"/>
    <sortCondition ref="H2:H448"/>
    <sortCondition ref="I2:I448"/>
  </sortState>
  <dataConsolidate/>
  <conditionalFormatting sqref="F1:F1048576">
    <cfRule type="cellIs" dxfId="28" priority="7" operator="lessThan">
      <formula>0</formula>
    </cfRule>
  </conditionalFormatting>
  <dataValidations xWindow="809" yWindow="350" count="3">
    <dataValidation type="list" allowBlank="1" showInputMessage="1" showErrorMessage="1" promptTitle="Section" prompt="The selection of this cell will narrow the &quot;Line Item&quot; selection to what is in a given Section." sqref="C2:C449" xr:uid="{00000000-0002-0000-0100-000000000000}">
      <formula1>Sections</formula1>
    </dataValidation>
    <dataValidation type="list" allowBlank="1" showInputMessage="1" showErrorMessage="1" promptTitle="Line Item" prompt="The Budgets tab's cells will automatically populate based on this cell and the draw number." sqref="D2:D449" xr:uid="{00000000-0002-0000-0100-000001000000}">
      <formula1>INDIRECT(C2)</formula1>
    </dataValidation>
    <dataValidation allowBlank="1" showErrorMessage="1" sqref="E2:E449" xr:uid="{5CAC989B-752A-496B-B6C9-33066CC91097}"/>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809" yWindow="350" count="2">
        <x14:dataValidation type="list" allowBlank="1" showInputMessage="1" showErrorMessage="1" promptTitle="Source" prompt="Pick from the drop down list the source that will be used for the budget cost of this line item._x000a_" xr:uid="{00000000-0002-0000-0100-000002000000}">
          <x14:formula1>
            <xm:f>Tables!$E$17:$E$22</xm:f>
          </x14:formula1>
          <xm:sqref>A2:A449</xm:sqref>
        </x14:dataValidation>
        <x14:dataValidation type="list" allowBlank="1" showInputMessage="1" showErrorMessage="1" promptTitle="Type" prompt="You should only be inputting Original one time per funding source. After that, only use &quot;Revisions.&quot;" xr:uid="{00000000-0002-0000-0100-000003000000}">
          <x14:formula1>
            <xm:f>Tables!$D$23:$D$24</xm:f>
          </x14:formula1>
          <xm:sqref>B2:B449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Z60"/>
  <sheetViews>
    <sheetView zoomScaleNormal="100" workbookViewId="0">
      <pane xSplit="2" topLeftCell="C1" activePane="topRight" state="frozen"/>
      <selection pane="topRight" activeCell="F2" sqref="F2:I2"/>
    </sheetView>
  </sheetViews>
  <sheetFormatPr defaultColWidth="0" defaultRowHeight="12.75" zeroHeight="1"/>
  <cols>
    <col min="1" max="1" width="7.7109375" style="114" customWidth="1"/>
    <col min="2" max="2" width="25" style="114" customWidth="1"/>
    <col min="3" max="3" width="14.42578125" style="114" customWidth="1"/>
    <col min="4" max="4" width="15" style="118" customWidth="1"/>
    <col min="5" max="5" width="14.42578125" style="114" customWidth="1"/>
    <col min="6" max="6" width="13.7109375" style="114" customWidth="1"/>
    <col min="7" max="7" width="13.42578125" style="114" customWidth="1"/>
    <col min="8" max="8" width="14.42578125" style="114" customWidth="1"/>
    <col min="9" max="9" width="13.42578125" style="114" bestFit="1" customWidth="1"/>
    <col min="10" max="10" width="12.7109375" style="114" customWidth="1"/>
    <col min="11" max="11" width="13.42578125" style="114" bestFit="1" customWidth="1"/>
    <col min="12" max="14" width="13.42578125" style="114" customWidth="1"/>
    <col min="15" max="17" width="14.28515625" style="114" customWidth="1"/>
    <col min="18" max="18" width="1.42578125" style="114" customWidth="1"/>
    <col min="19" max="19" width="17.7109375" style="114" bestFit="1" customWidth="1"/>
    <col min="20" max="26" width="9.140625" style="114" customWidth="1"/>
    <col min="27" max="16384" width="9.140625" style="114" hidden="1"/>
  </cols>
  <sheetData>
    <row r="1" spans="1:26" ht="11.25" customHeight="1">
      <c r="A1" s="444"/>
      <c r="B1" s="444"/>
      <c r="C1" s="444"/>
      <c r="D1" s="444"/>
      <c r="E1" s="444"/>
      <c r="F1" s="444"/>
      <c r="G1" s="444"/>
      <c r="H1" s="444"/>
      <c r="I1" s="444"/>
      <c r="J1" s="444"/>
      <c r="K1" s="444"/>
      <c r="L1" s="444"/>
      <c r="M1" s="444"/>
      <c r="N1" s="444"/>
      <c r="O1" s="444"/>
      <c r="P1" s="444"/>
      <c r="Q1" s="445"/>
      <c r="R1" s="276"/>
      <c r="S1" s="221"/>
      <c r="T1" s="221"/>
      <c r="U1" s="221"/>
      <c r="V1" s="221"/>
      <c r="W1" s="221"/>
      <c r="X1" s="221"/>
      <c r="Y1" s="221"/>
      <c r="Z1" s="221"/>
    </row>
    <row r="2" spans="1:26" ht="24.75" customHeight="1">
      <c r="A2" s="380" t="s">
        <v>112</v>
      </c>
      <c r="B2" s="381"/>
      <c r="C2" s="381"/>
      <c r="D2" s="384" t="s">
        <v>145</v>
      </c>
      <c r="E2" s="384"/>
      <c r="F2" s="423"/>
      <c r="G2" s="424"/>
      <c r="H2" s="424"/>
      <c r="I2" s="425"/>
      <c r="J2" s="209"/>
      <c r="K2" s="384"/>
      <c r="L2" s="384"/>
      <c r="M2" s="384"/>
      <c r="N2" s="385"/>
      <c r="O2" s="385"/>
      <c r="P2" s="210"/>
      <c r="Q2" s="110"/>
      <c r="R2" s="277"/>
      <c r="S2" s="221"/>
      <c r="T2" s="221"/>
      <c r="U2" s="221"/>
      <c r="V2" s="221"/>
      <c r="W2" s="221"/>
      <c r="X2" s="221"/>
      <c r="Y2" s="221"/>
      <c r="Z2" s="221"/>
    </row>
    <row r="3" spans="1:26" ht="6" customHeight="1">
      <c r="A3" s="446"/>
      <c r="B3" s="447"/>
      <c r="C3" s="447"/>
      <c r="D3" s="447"/>
      <c r="E3" s="447"/>
      <c r="F3" s="447"/>
      <c r="G3" s="447"/>
      <c r="H3" s="447"/>
      <c r="I3" s="447"/>
      <c r="J3" s="447"/>
      <c r="K3" s="447"/>
      <c r="L3" s="447"/>
      <c r="M3" s="447"/>
      <c r="N3" s="447"/>
      <c r="O3" s="447"/>
      <c r="P3" s="447"/>
      <c r="Q3" s="111"/>
      <c r="R3" s="278"/>
      <c r="S3" s="221"/>
      <c r="T3" s="221"/>
      <c r="U3" s="221"/>
      <c r="V3" s="221"/>
      <c r="W3" s="221"/>
      <c r="X3" s="221"/>
      <c r="Y3" s="221"/>
      <c r="Z3" s="221"/>
    </row>
    <row r="4" spans="1:26" ht="15">
      <c r="A4" s="436" t="s">
        <v>93</v>
      </c>
      <c r="B4" s="437"/>
      <c r="C4" s="415"/>
      <c r="D4" s="416"/>
      <c r="E4" s="391" t="s">
        <v>97</v>
      </c>
      <c r="F4" s="392"/>
      <c r="G4" s="428"/>
      <c r="H4" s="396"/>
      <c r="I4" s="429" t="s">
        <v>95</v>
      </c>
      <c r="J4" s="422"/>
      <c r="K4" s="389"/>
      <c r="L4" s="390"/>
      <c r="M4" s="399" t="s">
        <v>130</v>
      </c>
      <c r="N4" s="400"/>
      <c r="O4" s="395"/>
      <c r="P4" s="396"/>
      <c r="Q4" s="109"/>
      <c r="R4" s="277"/>
      <c r="S4" s="221"/>
      <c r="T4" s="221"/>
      <c r="U4" s="221"/>
      <c r="V4" s="221"/>
      <c r="W4" s="221"/>
      <c r="X4" s="221"/>
      <c r="Y4" s="221"/>
      <c r="Z4" s="221"/>
    </row>
    <row r="5" spans="1:26" ht="24.75">
      <c r="A5" s="382" t="s">
        <v>108</v>
      </c>
      <c r="B5" s="383"/>
      <c r="C5" s="98"/>
      <c r="D5" s="106" t="s">
        <v>144</v>
      </c>
      <c r="E5" s="426" t="s">
        <v>109</v>
      </c>
      <c r="F5" s="427"/>
      <c r="G5" s="99"/>
      <c r="H5" s="107" t="s">
        <v>144</v>
      </c>
      <c r="I5" s="421" t="s">
        <v>110</v>
      </c>
      <c r="J5" s="422"/>
      <c r="K5" s="98"/>
      <c r="L5" s="149" t="s">
        <v>144</v>
      </c>
      <c r="M5" s="399" t="s">
        <v>128</v>
      </c>
      <c r="N5" s="400"/>
      <c r="O5" s="100"/>
      <c r="P5" s="108" t="s">
        <v>144</v>
      </c>
      <c r="Q5" s="110"/>
      <c r="R5" s="277"/>
      <c r="S5" s="221"/>
      <c r="T5" s="221"/>
      <c r="U5" s="221"/>
      <c r="V5" s="221"/>
      <c r="W5" s="221"/>
      <c r="X5" s="221"/>
      <c r="Y5" s="221"/>
      <c r="Z5" s="221"/>
    </row>
    <row r="6" spans="1:26" ht="15.75" thickBot="1">
      <c r="A6" s="419" t="s">
        <v>94</v>
      </c>
      <c r="B6" s="420"/>
      <c r="C6" s="105"/>
      <c r="D6" s="101"/>
      <c r="E6" s="393" t="s">
        <v>98</v>
      </c>
      <c r="F6" s="394"/>
      <c r="G6" s="102"/>
      <c r="H6" s="104"/>
      <c r="I6" s="401" t="s">
        <v>96</v>
      </c>
      <c r="J6" s="402"/>
      <c r="K6" s="102"/>
      <c r="L6" s="104"/>
      <c r="M6" s="397" t="s">
        <v>129</v>
      </c>
      <c r="N6" s="398"/>
      <c r="O6" s="102"/>
      <c r="P6" s="103"/>
      <c r="Q6" s="109"/>
      <c r="R6" s="277"/>
      <c r="S6" s="221"/>
      <c r="T6" s="221"/>
      <c r="U6" s="221"/>
      <c r="V6" s="221"/>
      <c r="W6" s="221"/>
      <c r="X6" s="221"/>
      <c r="Y6" s="221"/>
      <c r="Z6" s="221"/>
    </row>
    <row r="7" spans="1:26" ht="6" customHeight="1" thickBot="1">
      <c r="A7" s="417"/>
      <c r="B7" s="418"/>
      <c r="C7" s="418"/>
      <c r="D7" s="418"/>
      <c r="E7" s="418"/>
      <c r="F7" s="418"/>
      <c r="G7" s="418"/>
      <c r="H7" s="418"/>
      <c r="I7" s="418"/>
      <c r="J7" s="418"/>
      <c r="K7" s="418"/>
      <c r="L7" s="418"/>
      <c r="M7" s="418"/>
      <c r="N7" s="418"/>
      <c r="O7" s="418"/>
      <c r="P7" s="140"/>
      <c r="Q7" s="141"/>
      <c r="R7" s="278"/>
      <c r="S7" s="221"/>
      <c r="T7" s="221"/>
      <c r="U7" s="221"/>
      <c r="V7" s="221"/>
      <c r="W7" s="221"/>
      <c r="X7" s="221"/>
      <c r="Y7" s="221"/>
      <c r="Z7" s="221"/>
    </row>
    <row r="8" spans="1:26" ht="15">
      <c r="A8" s="438"/>
      <c r="B8" s="439"/>
      <c r="C8" s="406" t="s">
        <v>63</v>
      </c>
      <c r="D8" s="407"/>
      <c r="E8" s="408"/>
      <c r="F8" s="409" t="s">
        <v>64</v>
      </c>
      <c r="G8" s="410"/>
      <c r="H8" s="411"/>
      <c r="I8" s="412" t="s">
        <v>92</v>
      </c>
      <c r="J8" s="413"/>
      <c r="K8" s="414"/>
      <c r="L8" s="386" t="s">
        <v>131</v>
      </c>
      <c r="M8" s="387"/>
      <c r="N8" s="388"/>
      <c r="O8" s="403" t="s">
        <v>127</v>
      </c>
      <c r="P8" s="404"/>
      <c r="Q8" s="405"/>
      <c r="R8" s="277"/>
      <c r="S8" s="221"/>
      <c r="T8" s="221"/>
      <c r="U8" s="221"/>
      <c r="V8" s="221"/>
      <c r="W8" s="221"/>
      <c r="X8" s="221"/>
      <c r="Y8" s="221"/>
      <c r="Z8" s="221"/>
    </row>
    <row r="9" spans="1:26" ht="15">
      <c r="A9" s="452" t="s">
        <v>5</v>
      </c>
      <c r="B9" s="453"/>
      <c r="C9" s="279" t="s">
        <v>65</v>
      </c>
      <c r="D9" s="280" t="s">
        <v>66</v>
      </c>
      <c r="E9" s="281" t="s">
        <v>67</v>
      </c>
      <c r="F9" s="279" t="s">
        <v>65</v>
      </c>
      <c r="G9" s="280" t="s">
        <v>66</v>
      </c>
      <c r="H9" s="281" t="s">
        <v>67</v>
      </c>
      <c r="I9" s="279" t="s">
        <v>65</v>
      </c>
      <c r="J9" s="280" t="s">
        <v>66</v>
      </c>
      <c r="K9" s="281" t="s">
        <v>67</v>
      </c>
      <c r="L9" s="279" t="s">
        <v>65</v>
      </c>
      <c r="M9" s="280" t="s">
        <v>66</v>
      </c>
      <c r="N9" s="281" t="s">
        <v>67</v>
      </c>
      <c r="O9" s="282" t="s">
        <v>126</v>
      </c>
      <c r="P9" s="282" t="s">
        <v>66</v>
      </c>
      <c r="Q9" s="282" t="s">
        <v>9</v>
      </c>
      <c r="R9" s="283"/>
      <c r="S9" s="284"/>
      <c r="T9" s="285"/>
      <c r="U9" s="221"/>
      <c r="V9" s="221"/>
      <c r="W9" s="221"/>
      <c r="X9" s="221"/>
      <c r="Y9" s="221"/>
      <c r="Z9" s="221"/>
    </row>
    <row r="10" spans="1:26" ht="15">
      <c r="A10" s="432" t="s">
        <v>41</v>
      </c>
      <c r="B10" s="433"/>
      <c r="C10" s="286"/>
      <c r="D10" s="156"/>
      <c r="E10" s="287"/>
      <c r="F10" s="288"/>
      <c r="G10" s="156"/>
      <c r="H10" s="287"/>
      <c r="I10" s="288"/>
      <c r="J10" s="156"/>
      <c r="K10" s="287"/>
      <c r="L10" s="156"/>
      <c r="M10" s="289"/>
      <c r="N10" s="287"/>
      <c r="O10" s="290"/>
      <c r="P10" s="290"/>
      <c r="Q10" s="290"/>
      <c r="R10" s="283"/>
      <c r="S10" s="291"/>
      <c r="T10" s="291"/>
      <c r="U10" s="221"/>
      <c r="V10" s="221"/>
      <c r="W10" s="221"/>
      <c r="X10" s="221"/>
      <c r="Y10" s="221"/>
      <c r="Z10" s="221"/>
    </row>
    <row r="11" spans="1:26" ht="15">
      <c r="A11" s="430" t="s">
        <v>11</v>
      </c>
      <c r="B11" s="431"/>
      <c r="C11" s="292">
        <f>SUMIFS('1) Budget Data'!$F:$F,'1) Budget Data'!$C:$C,$A$10,'1) Budget Data'!$A:$A,C$8,'1) Budget Data'!$D:$D,$A11,'1) Budget Data'!$B:$B,"Original")</f>
        <v>0</v>
      </c>
      <c r="D11" s="117">
        <f>SUMIFS('1) Budget Data'!$F:$F,'1) Budget Data'!$C:$C,$A$10,'1) Budget Data'!$A:$A,C$8,'1) Budget Data'!$D:$D,$A11,'1) Budget Data'!$B:$B,"Revision")</f>
        <v>0</v>
      </c>
      <c r="E11" s="293">
        <f>C11+D11</f>
        <v>0</v>
      </c>
      <c r="F11" s="292">
        <f>SUMIFS('1) Budget Data'!$F:$F,'1) Budget Data'!$C:$C,$A$10,'1) Budget Data'!$A:$A,F$8,'1) Budget Data'!$D:$D,$A11,'1) Budget Data'!$B:$B,"Original")</f>
        <v>0</v>
      </c>
      <c r="G11" s="117">
        <f>SUMIFS('1) Budget Data'!$F:$F,'1) Budget Data'!$C:$C,$A$10,'1) Budget Data'!$A:$A,F$8,'1) Budget Data'!$D:$D,$A11,'1) Budget Data'!$B:$B,"Revision")</f>
        <v>0</v>
      </c>
      <c r="H11" s="293">
        <f>F11+G11</f>
        <v>0</v>
      </c>
      <c r="I11" s="292">
        <f>SUMIFS('1) Budget Data'!$F:$F,'1) Budget Data'!$C:$C,$A$10,'1) Budget Data'!$A:$A,I$8,'1) Budget Data'!$D:$D,$A11,'1) Budget Data'!$B:$B,"Original")</f>
        <v>0</v>
      </c>
      <c r="J11" s="117">
        <f>SUMIFS('1) Budget Data'!$F:$F,'1) Budget Data'!$C:$C,$A$10,'1) Budget Data'!$A:$A,I$8,'1) Budget Data'!$D:$D,$A11,'1) Budget Data'!$B:$B,"Revision")</f>
        <v>0</v>
      </c>
      <c r="K11" s="293">
        <f>I11+J11</f>
        <v>0</v>
      </c>
      <c r="L11" s="292">
        <f>SUMIFS('1) Budget Data'!$F:$F,'1) Budget Data'!$C:$C,$A$10,'1) Budget Data'!$A:$A,L$8,'1) Budget Data'!$D:$D,$A11,'1) Budget Data'!$B:$B,"Original")</f>
        <v>0</v>
      </c>
      <c r="M11" s="117">
        <f>SUMIFS('1) Budget Data'!$F:$F,'1) Budget Data'!$C:$C,$A$10,'1) Budget Data'!$A:$A,L$8,'1) Budget Data'!$D:$D,$A11,'1) Budget Data'!$B:$B,"Revision")</f>
        <v>0</v>
      </c>
      <c r="N11" s="293">
        <f>L11+M11</f>
        <v>0</v>
      </c>
      <c r="O11" s="294">
        <f>C11+F11+I11+L11</f>
        <v>0</v>
      </c>
      <c r="P11" s="295">
        <f>D11+G11+J11+M11</f>
        <v>0</v>
      </c>
      <c r="Q11" s="294">
        <f>E11+H11+K11+N11</f>
        <v>0</v>
      </c>
      <c r="R11" s="296"/>
      <c r="S11" s="297"/>
      <c r="T11" s="298"/>
      <c r="U11" s="298"/>
      <c r="V11" s="298"/>
      <c r="W11" s="298"/>
      <c r="X11" s="298"/>
      <c r="Y11" s="221"/>
      <c r="Z11" s="221"/>
    </row>
    <row r="12" spans="1:26" ht="15">
      <c r="A12" s="432" t="s">
        <v>42</v>
      </c>
      <c r="B12" s="433"/>
      <c r="C12" s="299"/>
      <c r="D12" s="159"/>
      <c r="E12" s="300"/>
      <c r="F12" s="299"/>
      <c r="G12" s="159"/>
      <c r="H12" s="300"/>
      <c r="I12" s="299"/>
      <c r="J12" s="159"/>
      <c r="K12" s="300"/>
      <c r="L12" s="299"/>
      <c r="M12" s="159"/>
      <c r="N12" s="300"/>
      <c r="O12" s="301"/>
      <c r="P12" s="301"/>
      <c r="Q12" s="301"/>
      <c r="R12" s="296"/>
      <c r="S12" s="297"/>
      <c r="T12" s="298"/>
      <c r="U12" s="298"/>
      <c r="V12" s="298"/>
      <c r="W12" s="298"/>
      <c r="X12" s="298"/>
      <c r="Y12" s="221"/>
      <c r="Z12" s="221"/>
    </row>
    <row r="13" spans="1:26" ht="15">
      <c r="A13" s="430" t="s">
        <v>0</v>
      </c>
      <c r="B13" s="431"/>
      <c r="C13" s="292">
        <f>SUMIFS('1) Budget Data'!$F:$F,'1) Budget Data'!$C:$C,$A$12,'1) Budget Data'!$A:$A,C$8,'1) Budget Data'!$D:$D,$A13,'1) Budget Data'!$B:$B,"Original")</f>
        <v>0</v>
      </c>
      <c r="D13" s="117">
        <f>SUMIFS('1) Budget Data'!$F:$F,'1) Budget Data'!$C:$C,$A$12,'1) Budget Data'!$A:$A,C$8,'1) Budget Data'!$D:$D,$A13,'1) Budget Data'!$B:$B,"Revision")</f>
        <v>0</v>
      </c>
      <c r="E13" s="293">
        <f t="shared" ref="E13:E15" si="0">C13+D13</f>
        <v>0</v>
      </c>
      <c r="F13" s="292">
        <f>SUMIFS('1) Budget Data'!$F:$F,'1) Budget Data'!$C:$C,$A$12,'1) Budget Data'!$A:$A,F$8,'1) Budget Data'!$D:$D,$A13,'1) Budget Data'!$B:$B,"Original")</f>
        <v>0</v>
      </c>
      <c r="G13" s="117">
        <f>SUMIFS('1) Budget Data'!$F:$F,'1) Budget Data'!$C:$C,$A$12,'1) Budget Data'!$A:$A,F$8,'1) Budget Data'!$D:$D,$A13,'1) Budget Data'!$B:$B,"Revision")</f>
        <v>0</v>
      </c>
      <c r="H13" s="293">
        <f t="shared" ref="H13:H15" si="1">F13+G13</f>
        <v>0</v>
      </c>
      <c r="I13" s="292">
        <f>SUMIFS('1) Budget Data'!$F:$F,'1) Budget Data'!$C:$C,$A$12,'1) Budget Data'!$A:$A,I$8,'1) Budget Data'!$D:$D,$A13,'1) Budget Data'!$B:$B,"Original")</f>
        <v>0</v>
      </c>
      <c r="J13" s="117">
        <f>SUMIFS('1) Budget Data'!$F:$F,'1) Budget Data'!$C:$C,$A$12,'1) Budget Data'!$A:$A,I$8,'1) Budget Data'!$D:$D,$A13,'1) Budget Data'!$B:$B,"Revision")</f>
        <v>0</v>
      </c>
      <c r="K13" s="293">
        <f t="shared" ref="K13:K15" si="2">I13+J13</f>
        <v>0</v>
      </c>
      <c r="L13" s="292">
        <f>SUMIFS('1) Budget Data'!$F:$F,'1) Budget Data'!$C:$C,$A$12,'1) Budget Data'!$A:$A,L$8,'1) Budget Data'!$D:$D,$A13,'1) Budget Data'!$B:$B,"Original")</f>
        <v>0</v>
      </c>
      <c r="M13" s="117">
        <f>SUMIFS('1) Budget Data'!$F:$F,'1) Budget Data'!$C:$C,$A$12,'1) Budget Data'!$A:$A,L$8,'1) Budget Data'!$D:$D,$A13,'1) Budget Data'!$B:$B,"Revision")</f>
        <v>0</v>
      </c>
      <c r="N13" s="293">
        <f t="shared" ref="N13:N15" si="3">L13+M13</f>
        <v>0</v>
      </c>
      <c r="O13" s="302">
        <f t="shared" ref="O13:O56" si="4">C13+F13+I13+L13</f>
        <v>0</v>
      </c>
      <c r="P13" s="295">
        <f t="shared" ref="P13:P56" si="5">D13+G13+J13+M13</f>
        <v>0</v>
      </c>
      <c r="Q13" s="302">
        <f>E13+H13+K13+N13</f>
        <v>0</v>
      </c>
      <c r="R13" s="296"/>
      <c r="S13" s="297"/>
      <c r="T13" s="298"/>
      <c r="U13" s="298"/>
      <c r="V13" s="298"/>
      <c r="W13" s="298"/>
      <c r="X13" s="298"/>
      <c r="Y13" s="221"/>
      <c r="Z13" s="221"/>
    </row>
    <row r="14" spans="1:26" ht="15">
      <c r="A14" s="430" t="s">
        <v>12</v>
      </c>
      <c r="B14" s="431"/>
      <c r="C14" s="292">
        <f>SUMIFS('1) Budget Data'!$F:$F,'1) Budget Data'!$C:$C,$A$12,'1) Budget Data'!$A:$A,C$8,'1) Budget Data'!$D:$D,$A14,'1) Budget Data'!$B:$B,"Original")</f>
        <v>0</v>
      </c>
      <c r="D14" s="117">
        <f>SUMIFS('1) Budget Data'!$F:$F,'1) Budget Data'!$C:$C,$A$12,'1) Budget Data'!$A:$A,C$8,'1) Budget Data'!$D:$D,$A14,'1) Budget Data'!$B:$B,"Revision")</f>
        <v>0</v>
      </c>
      <c r="E14" s="293">
        <f t="shared" si="0"/>
        <v>0</v>
      </c>
      <c r="F14" s="292">
        <f>SUMIFS('1) Budget Data'!$F:$F,'1) Budget Data'!$C:$C,$A$12,'1) Budget Data'!$A:$A,F$8,'1) Budget Data'!$D:$D,$A14,'1) Budget Data'!$B:$B,"Original")</f>
        <v>0</v>
      </c>
      <c r="G14" s="117">
        <f>SUMIFS('1) Budget Data'!$F:$F,'1) Budget Data'!$C:$C,$A$12,'1) Budget Data'!$A:$A,F$8,'1) Budget Data'!$D:$D,$A14,'1) Budget Data'!$B:$B,"Revision")</f>
        <v>0</v>
      </c>
      <c r="H14" s="293">
        <f t="shared" si="1"/>
        <v>0</v>
      </c>
      <c r="I14" s="292">
        <f>SUMIFS('1) Budget Data'!$F:$F,'1) Budget Data'!$C:$C,$A$12,'1) Budget Data'!$A:$A,I$8,'1) Budget Data'!$D:$D,$A14,'1) Budget Data'!$B:$B,"Original")</f>
        <v>0</v>
      </c>
      <c r="J14" s="117">
        <f>SUMIFS('1) Budget Data'!$F:$F,'1) Budget Data'!$C:$C,$A$12,'1) Budget Data'!$A:$A,I$8,'1) Budget Data'!$D:$D,$A14,'1) Budget Data'!$B:$B,"Revision")</f>
        <v>0</v>
      </c>
      <c r="K14" s="293">
        <f t="shared" si="2"/>
        <v>0</v>
      </c>
      <c r="L14" s="292">
        <f>SUMIFS('1) Budget Data'!$F:$F,'1) Budget Data'!$C:$C,$A$12,'1) Budget Data'!$A:$A,L$8,'1) Budget Data'!$D:$D,$A14,'1) Budget Data'!$B:$B,"Original")</f>
        <v>0</v>
      </c>
      <c r="M14" s="117">
        <f>SUMIFS('1) Budget Data'!$F:$F,'1) Budget Data'!$C:$C,$A$12,'1) Budget Data'!$A:$A,L$8,'1) Budget Data'!$D:$D,$A14,'1) Budget Data'!$B:$B,"Revision")</f>
        <v>0</v>
      </c>
      <c r="N14" s="293">
        <f t="shared" si="3"/>
        <v>0</v>
      </c>
      <c r="O14" s="302">
        <f t="shared" si="4"/>
        <v>0</v>
      </c>
      <c r="P14" s="295">
        <f t="shared" si="5"/>
        <v>0</v>
      </c>
      <c r="Q14" s="302">
        <f t="shared" ref="Q14:Q54" si="6">E14+H14+K14+N14</f>
        <v>0</v>
      </c>
      <c r="R14" s="296"/>
      <c r="S14" s="297"/>
      <c r="T14" s="298"/>
      <c r="U14" s="298"/>
      <c r="V14" s="298"/>
      <c r="W14" s="298"/>
      <c r="X14" s="298"/>
      <c r="Y14" s="221"/>
      <c r="Z14" s="221"/>
    </row>
    <row r="15" spans="1:26" ht="15">
      <c r="A15" s="273" t="s">
        <v>32</v>
      </c>
      <c r="B15" s="303" t="s">
        <v>72</v>
      </c>
      <c r="C15" s="292">
        <f>SUMIFS('1) Budget Data'!$F:$F,'1) Budget Data'!$C:$C,$A$12,'1) Budget Data'!$A:$A,C$8,'1) Budget Data'!$D:$D,$A15,'1) Budget Data'!$B:$B,"Original")</f>
        <v>0</v>
      </c>
      <c r="D15" s="117">
        <f>SUMIFS('1) Budget Data'!$F:$F,'1) Budget Data'!$C:$C,$A$12,'1) Budget Data'!$A:$A,C$8,'1) Budget Data'!$D:$D,$A15,'1) Budget Data'!$B:$B,"Revision")</f>
        <v>0</v>
      </c>
      <c r="E15" s="293">
        <f t="shared" si="0"/>
        <v>0</v>
      </c>
      <c r="F15" s="292">
        <f>SUMIFS('1) Budget Data'!$F:$F,'1) Budget Data'!$C:$C,$A$12,'1) Budget Data'!$A:$A,F$8,'1) Budget Data'!$D:$D,$A15,'1) Budget Data'!$B:$B,"Original")</f>
        <v>0</v>
      </c>
      <c r="G15" s="117">
        <f>SUMIFS('1) Budget Data'!$F:$F,'1) Budget Data'!$C:$C,$A$12,'1) Budget Data'!$A:$A,F$8,'1) Budget Data'!$D:$D,$A15,'1) Budget Data'!$B:$B,"Revision")</f>
        <v>0</v>
      </c>
      <c r="H15" s="293">
        <f t="shared" si="1"/>
        <v>0</v>
      </c>
      <c r="I15" s="292">
        <f>SUMIFS('1) Budget Data'!$F:$F,'1) Budget Data'!$C:$C,$A$12,'1) Budget Data'!$A:$A,I$8,'1) Budget Data'!$D:$D,$A15,'1) Budget Data'!$B:$B,"Original")</f>
        <v>0</v>
      </c>
      <c r="J15" s="117">
        <f>SUMIFS('1) Budget Data'!$F:$F,'1) Budget Data'!$C:$C,$A$12,'1) Budget Data'!$A:$A,I$8,'1) Budget Data'!$D:$D,$A15,'1) Budget Data'!$B:$B,"Revision")</f>
        <v>0</v>
      </c>
      <c r="K15" s="293">
        <f t="shared" si="2"/>
        <v>0</v>
      </c>
      <c r="L15" s="292">
        <f>SUMIFS('1) Budget Data'!$F:$F,'1) Budget Data'!$C:$C,$A$12,'1) Budget Data'!$A:$A,L$8,'1) Budget Data'!$D:$D,$A15,'1) Budget Data'!$B:$B,"Original")</f>
        <v>0</v>
      </c>
      <c r="M15" s="117">
        <f>SUMIFS('1) Budget Data'!$F:$F,'1) Budget Data'!$C:$C,$A$12,'1) Budget Data'!$A:$A,L$8,'1) Budget Data'!$D:$D,$A15,'1) Budget Data'!$B:$B,"Revision")</f>
        <v>0</v>
      </c>
      <c r="N15" s="293">
        <f t="shared" si="3"/>
        <v>0</v>
      </c>
      <c r="O15" s="302">
        <f t="shared" si="4"/>
        <v>0</v>
      </c>
      <c r="P15" s="295">
        <f t="shared" si="5"/>
        <v>0</v>
      </c>
      <c r="Q15" s="302">
        <f t="shared" si="6"/>
        <v>0</v>
      </c>
      <c r="R15" s="296"/>
      <c r="S15" s="297"/>
      <c r="T15" s="298"/>
      <c r="U15" s="298"/>
      <c r="V15" s="298"/>
      <c r="W15" s="298"/>
      <c r="X15" s="298"/>
      <c r="Y15" s="221"/>
      <c r="Z15" s="221"/>
    </row>
    <row r="16" spans="1:26" ht="15">
      <c r="A16" s="432" t="s">
        <v>6</v>
      </c>
      <c r="B16" s="433"/>
      <c r="C16" s="304">
        <f t="shared" ref="C16:K16" si="7">SUBTOTAL(9,C13:C15)</f>
        <v>0</v>
      </c>
      <c r="D16" s="305">
        <f t="shared" si="7"/>
        <v>0</v>
      </c>
      <c r="E16" s="306">
        <f t="shared" si="7"/>
        <v>0</v>
      </c>
      <c r="F16" s="304">
        <f t="shared" si="7"/>
        <v>0</v>
      </c>
      <c r="G16" s="305">
        <f t="shared" si="7"/>
        <v>0</v>
      </c>
      <c r="H16" s="306">
        <f t="shared" si="7"/>
        <v>0</v>
      </c>
      <c r="I16" s="304">
        <f t="shared" si="7"/>
        <v>0</v>
      </c>
      <c r="J16" s="305">
        <f t="shared" si="7"/>
        <v>0</v>
      </c>
      <c r="K16" s="306">
        <f t="shared" si="7"/>
        <v>0</v>
      </c>
      <c r="L16" s="304">
        <f t="shared" ref="L16:M16" si="8">SUBTOTAL(9,L13:L15)</f>
        <v>0</v>
      </c>
      <c r="M16" s="305">
        <f t="shared" si="8"/>
        <v>0</v>
      </c>
      <c r="N16" s="306">
        <f t="shared" ref="N16" si="9">SUBTOTAL(9,N13:N15)</f>
        <v>0</v>
      </c>
      <c r="O16" s="307">
        <f t="shared" si="4"/>
        <v>0</v>
      </c>
      <c r="P16" s="308">
        <f t="shared" si="5"/>
        <v>0</v>
      </c>
      <c r="Q16" s="307">
        <f>E16+H16+K16+N16</f>
        <v>0</v>
      </c>
      <c r="R16" s="296"/>
      <c r="S16" s="297"/>
      <c r="T16" s="298"/>
      <c r="U16" s="298"/>
      <c r="V16" s="298"/>
      <c r="W16" s="298"/>
      <c r="X16" s="298"/>
      <c r="Y16" s="221"/>
      <c r="Z16" s="221"/>
    </row>
    <row r="17" spans="1:26" ht="15">
      <c r="A17" s="430" t="s">
        <v>7</v>
      </c>
      <c r="B17" s="431"/>
      <c r="C17" s="292">
        <f>SUMIFS('1) Budget Data'!$F:$F,'1) Budget Data'!$C:$C,$A$16,'1) Budget Data'!$A:$A,C$8,'1) Budget Data'!$D:$D,$A17,'1) Budget Data'!$B:$B,"Original")</f>
        <v>0</v>
      </c>
      <c r="D17" s="117">
        <f>SUMIFS('1) Budget Data'!$F:$F,'1) Budget Data'!$C:$C,$A$16,'1) Budget Data'!$A:$A,C$8,'1) Budget Data'!$D:$D,$A17,'1) Budget Data'!$B:$B,"Revision")</f>
        <v>0</v>
      </c>
      <c r="E17" s="293">
        <f t="shared" ref="E17:E21" si="10">C17+D17</f>
        <v>0</v>
      </c>
      <c r="F17" s="292">
        <f>SUMIFS('1) Budget Data'!$F:$F,'1) Budget Data'!$C:$C,$A$16,'1) Budget Data'!$A:$A,F$8,'1) Budget Data'!$D:$D,$A17,'1) Budget Data'!$B:$B,"Original")</f>
        <v>0</v>
      </c>
      <c r="G17" s="117">
        <f>SUMIFS('1) Budget Data'!$F:$F,'1) Budget Data'!$C:$C,$A$16,'1) Budget Data'!$A:$A,F$8,'1) Budget Data'!$D:$D,$A17,'1) Budget Data'!$B:$B,"Revision")</f>
        <v>0</v>
      </c>
      <c r="H17" s="293">
        <f t="shared" ref="H17:H21" si="11">F17+G17</f>
        <v>0</v>
      </c>
      <c r="I17" s="292">
        <f>SUMIFS('1) Budget Data'!$F:$F,'1) Budget Data'!$C:$C,$A$16,'1) Budget Data'!$A:$A,I$8,'1) Budget Data'!$D:$D,$A17,'1) Budget Data'!$B:$B,"Original")</f>
        <v>0</v>
      </c>
      <c r="J17" s="117">
        <f>SUMIFS('1) Budget Data'!$F:$F,'1) Budget Data'!$C:$C,$A$16,'1) Budget Data'!$A:$A,I$8,'1) Budget Data'!$D:$D,$A17,'1) Budget Data'!$B:$B,"Revision")</f>
        <v>0</v>
      </c>
      <c r="K17" s="293">
        <f t="shared" ref="K17" si="12">I17+J17</f>
        <v>0</v>
      </c>
      <c r="L17" s="292">
        <f>SUMIFS('1) Budget Data'!$F:$F,'1) Budget Data'!$C:$C,$A$16,'1) Budget Data'!$A:$A,L$8,'1) Budget Data'!$D:$D,$A17,'1) Budget Data'!$B:$B,"Original")</f>
        <v>0</v>
      </c>
      <c r="M17" s="117">
        <f>SUMIFS('1) Budget Data'!$F:$F,'1) Budget Data'!$C:$C,$A$16,'1) Budget Data'!$A:$A,L$8,'1) Budget Data'!$D:$D,$A17,'1) Budget Data'!$B:$B,"Revision")</f>
        <v>0</v>
      </c>
      <c r="N17" s="293">
        <f t="shared" ref="N17:N22" si="13">L17+M17</f>
        <v>0</v>
      </c>
      <c r="O17" s="302">
        <f t="shared" si="4"/>
        <v>0</v>
      </c>
      <c r="P17" s="295">
        <f t="shared" si="5"/>
        <v>0</v>
      </c>
      <c r="Q17" s="302">
        <f t="shared" si="6"/>
        <v>0</v>
      </c>
      <c r="R17" s="309"/>
      <c r="S17" s="297"/>
      <c r="T17" s="298"/>
      <c r="U17" s="298"/>
      <c r="V17" s="298"/>
      <c r="W17" s="298"/>
      <c r="X17" s="298"/>
      <c r="Y17" s="221"/>
      <c r="Z17" s="221"/>
    </row>
    <row r="18" spans="1:26" ht="15">
      <c r="A18" s="430" t="s">
        <v>27</v>
      </c>
      <c r="B18" s="431"/>
      <c r="C18" s="292">
        <f>SUMIFS('1) Budget Data'!$F:$F,'1) Budget Data'!$C:$C,$A$16,'1) Budget Data'!$A:$A,C$8,'1) Budget Data'!$D:$D,$A18,'1) Budget Data'!$B:$B,"Original")</f>
        <v>0</v>
      </c>
      <c r="D18" s="117">
        <f>SUMIFS('1) Budget Data'!$F:$F,'1) Budget Data'!$C:$C,$A$16,'1) Budget Data'!$A:$A,C$8,'1) Budget Data'!$D:$D,$A18,'1) Budget Data'!$B:$B,"Revision")</f>
        <v>0</v>
      </c>
      <c r="E18" s="293">
        <f t="shared" si="10"/>
        <v>0</v>
      </c>
      <c r="F18" s="292">
        <f>SUMIFS('1) Budget Data'!$F:$F,'1) Budget Data'!$C:$C,$A$16,'1) Budget Data'!$A:$A,F$8,'1) Budget Data'!$D:$D,$A18,'1) Budget Data'!$B:$B,"Original")</f>
        <v>0</v>
      </c>
      <c r="G18" s="117">
        <f>SUMIFS('1) Budget Data'!$F:$F,'1) Budget Data'!$C:$C,$A$16,'1) Budget Data'!$A:$A,F$8,'1) Budget Data'!$D:$D,$A18,'1) Budget Data'!$B:$B,"Revision")</f>
        <v>0</v>
      </c>
      <c r="H18" s="293">
        <f t="shared" si="11"/>
        <v>0</v>
      </c>
      <c r="I18" s="292">
        <f>SUMIFS('1) Budget Data'!$F:$F,'1) Budget Data'!$C:$C,$A$16,'1) Budget Data'!$A:$A,I$8,'1) Budget Data'!$D:$D,$A18,'1) Budget Data'!$B:$B,"Original")</f>
        <v>0</v>
      </c>
      <c r="J18" s="117">
        <f>SUMIFS('1) Budget Data'!$F:$F,'1) Budget Data'!$C:$C,$A$16,'1) Budget Data'!$A:$A,I$8,'1) Budget Data'!$D:$D,$A18,'1) Budget Data'!$B:$B,"Revision")</f>
        <v>0</v>
      </c>
      <c r="K18" s="293">
        <f t="shared" ref="K18:K21" si="14">I18+J18</f>
        <v>0</v>
      </c>
      <c r="L18" s="292">
        <f>SUMIFS('1) Budget Data'!$F:$F,'1) Budget Data'!$C:$C,$A$16,'1) Budget Data'!$A:$A,L$8,'1) Budget Data'!$D:$D,$A18,'1) Budget Data'!$B:$B,"Original")</f>
        <v>0</v>
      </c>
      <c r="M18" s="117">
        <f>SUMIFS('1) Budget Data'!$F:$F,'1) Budget Data'!$C:$C,$A$16,'1) Budget Data'!$A:$A,L$8,'1) Budget Data'!$D:$D,$A18,'1) Budget Data'!$B:$B,"Revision")</f>
        <v>0</v>
      </c>
      <c r="N18" s="293">
        <f t="shared" si="13"/>
        <v>0</v>
      </c>
      <c r="O18" s="302">
        <f t="shared" si="4"/>
        <v>0</v>
      </c>
      <c r="P18" s="295">
        <f t="shared" si="5"/>
        <v>0</v>
      </c>
      <c r="Q18" s="302">
        <f t="shared" si="6"/>
        <v>0</v>
      </c>
      <c r="R18" s="309"/>
      <c r="S18" s="297"/>
      <c r="T18" s="298"/>
      <c r="U18" s="298"/>
      <c r="V18" s="298"/>
      <c r="W18" s="298"/>
      <c r="X18" s="298"/>
      <c r="Y18" s="221"/>
      <c r="Z18" s="221"/>
    </row>
    <row r="19" spans="1:26" ht="15">
      <c r="A19" s="430" t="s">
        <v>13</v>
      </c>
      <c r="B19" s="431"/>
      <c r="C19" s="292">
        <f>SUMIFS('1) Budget Data'!$F:$F,'1) Budget Data'!$C:$C,$A$16,'1) Budget Data'!$A:$A,C$8,'1) Budget Data'!$D:$D,$A19,'1) Budget Data'!$B:$B,"Original")</f>
        <v>0</v>
      </c>
      <c r="D19" s="117">
        <f>SUMIFS('1) Budget Data'!$F:$F,'1) Budget Data'!$C:$C,$A$16,'1) Budget Data'!$A:$A,C$8,'1) Budget Data'!$D:$D,$A19,'1) Budget Data'!$B:$B,"Revision")</f>
        <v>0</v>
      </c>
      <c r="E19" s="293">
        <f t="shared" si="10"/>
        <v>0</v>
      </c>
      <c r="F19" s="292">
        <f>SUMIFS('1) Budget Data'!$F:$F,'1) Budget Data'!$C:$C,$A$16,'1) Budget Data'!$A:$A,F$8,'1) Budget Data'!$D:$D,$A19,'1) Budget Data'!$B:$B,"Original")</f>
        <v>0</v>
      </c>
      <c r="G19" s="117">
        <f>SUMIFS('1) Budget Data'!$F:$F,'1) Budget Data'!$C:$C,$A$16,'1) Budget Data'!$A:$A,F$8,'1) Budget Data'!$D:$D,$A19,'1) Budget Data'!$B:$B,"Revision")</f>
        <v>0</v>
      </c>
      <c r="H19" s="293">
        <f t="shared" si="11"/>
        <v>0</v>
      </c>
      <c r="I19" s="292">
        <f>SUMIFS('1) Budget Data'!$F:$F,'1) Budget Data'!$C:$C,$A$16,'1) Budget Data'!$A:$A,I$8,'1) Budget Data'!$D:$D,$A19,'1) Budget Data'!$B:$B,"Original")</f>
        <v>0</v>
      </c>
      <c r="J19" s="117">
        <f>SUMIFS('1) Budget Data'!$F:$F,'1) Budget Data'!$C:$C,$A$16,'1) Budget Data'!$A:$A,I$8,'1) Budget Data'!$D:$D,$A19,'1) Budget Data'!$B:$B,"Revision")</f>
        <v>0</v>
      </c>
      <c r="K19" s="293">
        <f t="shared" si="14"/>
        <v>0</v>
      </c>
      <c r="L19" s="292">
        <f>SUMIFS('1) Budget Data'!$F:$F,'1) Budget Data'!$C:$C,$A$16,'1) Budget Data'!$A:$A,L$8,'1) Budget Data'!$D:$D,$A19,'1) Budget Data'!$B:$B,"Original")</f>
        <v>0</v>
      </c>
      <c r="M19" s="117">
        <f>SUMIFS('1) Budget Data'!$F:$F,'1) Budget Data'!$C:$C,$A$16,'1) Budget Data'!$A:$A,L$8,'1) Budget Data'!$D:$D,$A19,'1) Budget Data'!$B:$B,"Revision")</f>
        <v>0</v>
      </c>
      <c r="N19" s="293">
        <f t="shared" si="13"/>
        <v>0</v>
      </c>
      <c r="O19" s="302">
        <f t="shared" si="4"/>
        <v>0</v>
      </c>
      <c r="P19" s="295">
        <f t="shared" si="5"/>
        <v>0</v>
      </c>
      <c r="Q19" s="302">
        <f t="shared" si="6"/>
        <v>0</v>
      </c>
      <c r="R19" s="309"/>
      <c r="S19" s="297"/>
      <c r="T19" s="298"/>
      <c r="U19" s="298"/>
      <c r="V19" s="298"/>
      <c r="W19" s="298"/>
      <c r="X19" s="298"/>
      <c r="Y19" s="221"/>
      <c r="Z19" s="221"/>
    </row>
    <row r="20" spans="1:26" ht="15">
      <c r="A20" s="430" t="s">
        <v>1</v>
      </c>
      <c r="B20" s="431"/>
      <c r="C20" s="292">
        <f>SUMIFS('1) Budget Data'!$F:$F,'1) Budget Data'!$C:$C,$A$16,'1) Budget Data'!$A:$A,C$8,'1) Budget Data'!$D:$D,$A20,'1) Budget Data'!$B:$B,"Original")</f>
        <v>0</v>
      </c>
      <c r="D20" s="117">
        <f>SUMIFS('1) Budget Data'!$F:$F,'1) Budget Data'!$C:$C,$A$16,'1) Budget Data'!$A:$A,C$8,'1) Budget Data'!$D:$D,$A20,'1) Budget Data'!$B:$B,"Revision")</f>
        <v>0</v>
      </c>
      <c r="E20" s="293">
        <f t="shared" ref="E20" si="15">C20+D20</f>
        <v>0</v>
      </c>
      <c r="F20" s="292">
        <f>SUMIFS('1) Budget Data'!$F:$F,'1) Budget Data'!$C:$C,$A$16,'1) Budget Data'!$A:$A,F$8,'1) Budget Data'!$D:$D,$A20,'1) Budget Data'!$B:$B,"Original")</f>
        <v>0</v>
      </c>
      <c r="G20" s="117">
        <f>SUMIFS('1) Budget Data'!$F:$F,'1) Budget Data'!$C:$C,$A$16,'1) Budget Data'!$A:$A,F$8,'1) Budget Data'!$D:$D,$A20,'1) Budget Data'!$B:$B,"Revision")</f>
        <v>0</v>
      </c>
      <c r="H20" s="293">
        <f t="shared" ref="H20" si="16">F20+G20</f>
        <v>0</v>
      </c>
      <c r="I20" s="292">
        <f>SUMIFS('1) Budget Data'!$F:$F,'1) Budget Data'!$C:$C,$A$16,'1) Budget Data'!$A:$A,I$8,'1) Budget Data'!$D:$D,$A20,'1) Budget Data'!$B:$B,"Original")</f>
        <v>0</v>
      </c>
      <c r="J20" s="117">
        <f>SUMIFS('1) Budget Data'!$F:$F,'1) Budget Data'!$C:$C,$A$16,'1) Budget Data'!$A:$A,I$8,'1) Budget Data'!$D:$D,$A20,'1) Budget Data'!$B:$B,"Revision")</f>
        <v>0</v>
      </c>
      <c r="K20" s="293">
        <f t="shared" si="14"/>
        <v>0</v>
      </c>
      <c r="L20" s="292">
        <f>SUMIFS('1) Budget Data'!$F:$F,'1) Budget Data'!$C:$C,$A$16,'1) Budget Data'!$A:$A,L$8,'1) Budget Data'!$D:$D,$A20,'1) Budget Data'!$B:$B,"Original")</f>
        <v>0</v>
      </c>
      <c r="M20" s="117">
        <f>SUMIFS('1) Budget Data'!$F:$F,'1) Budget Data'!$C:$C,$A$16,'1) Budget Data'!$A:$A,L$8,'1) Budget Data'!$D:$D,$A20,'1) Budget Data'!$B:$B,"Revision")</f>
        <v>0</v>
      </c>
      <c r="N20" s="293">
        <f t="shared" si="13"/>
        <v>0</v>
      </c>
      <c r="O20" s="302">
        <f t="shared" si="4"/>
        <v>0</v>
      </c>
      <c r="P20" s="295">
        <f t="shared" si="5"/>
        <v>0</v>
      </c>
      <c r="Q20" s="302">
        <f t="shared" si="6"/>
        <v>0</v>
      </c>
      <c r="R20" s="296"/>
      <c r="S20" s="297"/>
      <c r="T20" s="298"/>
      <c r="U20" s="298"/>
      <c r="V20" s="298"/>
      <c r="W20" s="298"/>
      <c r="X20" s="298"/>
      <c r="Y20" s="221"/>
      <c r="Z20" s="221"/>
    </row>
    <row r="21" spans="1:26" ht="15">
      <c r="A21" s="430" t="s">
        <v>212</v>
      </c>
      <c r="B21" s="431"/>
      <c r="C21" s="310">
        <f>SUMIFS('1) Budget Data'!$F:$F,'1) Budget Data'!$C:$C,$A$16,'1) Budget Data'!$A:$A,C$8,'1) Budget Data'!$D:$D,$A21,'1) Budget Data'!$B:$B,"Original")</f>
        <v>0</v>
      </c>
      <c r="D21" s="264">
        <f>SUMIFS('1) Budget Data'!$F:$F,'1) Budget Data'!$C:$C,$A$16,'1) Budget Data'!$A:$A,C$8,'1) Budget Data'!$D:$D,$A21,'1) Budget Data'!$B:$B,"Revision")</f>
        <v>0</v>
      </c>
      <c r="E21" s="293">
        <f t="shared" si="10"/>
        <v>0</v>
      </c>
      <c r="F21" s="292">
        <f>SUMIFS('1) Budget Data'!$F:$F,'1) Budget Data'!$C:$C,$A$16,'1) Budget Data'!$A:$A,F$8,'1) Budget Data'!$D:$D,$A21,'1) Budget Data'!$B:$B,"Original")</f>
        <v>0</v>
      </c>
      <c r="G21" s="117">
        <f>SUMIFS('1) Budget Data'!$F:$F,'1) Budget Data'!$C:$C,$A$16,'1) Budget Data'!$A:$A,F$8,'1) Budget Data'!$D:$D,$A21,'1) Budget Data'!$B:$B,"Revision")</f>
        <v>0</v>
      </c>
      <c r="H21" s="293">
        <f t="shared" si="11"/>
        <v>0</v>
      </c>
      <c r="I21" s="292">
        <f>SUMIFS('1) Budget Data'!$F:$F,'1) Budget Data'!$C:$C,$A$16,'1) Budget Data'!$A:$A,I$8,'1) Budget Data'!$D:$D,$A21,'1) Budget Data'!$B:$B,"Original")</f>
        <v>0</v>
      </c>
      <c r="J21" s="117">
        <f>SUMIFS('1) Budget Data'!$F:$F,'1) Budget Data'!$C:$C,$A$16,'1) Budget Data'!$A:$A,I$8,'1) Budget Data'!$D:$D,$A21,'1) Budget Data'!$B:$B,"Revision")</f>
        <v>0</v>
      </c>
      <c r="K21" s="293">
        <f t="shared" si="14"/>
        <v>0</v>
      </c>
      <c r="L21" s="310">
        <f>SUMIFS('1) Budget Data'!$F:$F,'1) Budget Data'!$C:$C,$A$16,'1) Budget Data'!$A:$A,L$8,'1) Budget Data'!$D:$D,$A21,'1) Budget Data'!$B:$B,"Original")</f>
        <v>0</v>
      </c>
      <c r="M21" s="264">
        <f>SUMIFS('1) Budget Data'!$F:$F,'1) Budget Data'!$C:$C,$A$16,'1) Budget Data'!$A:$A,L$8,'1) Budget Data'!$D:$D,$A21,'1) Budget Data'!$B:$B,"Revision")</f>
        <v>0</v>
      </c>
      <c r="N21" s="293">
        <f t="shared" si="13"/>
        <v>0</v>
      </c>
      <c r="O21" s="302">
        <f t="shared" si="4"/>
        <v>0</v>
      </c>
      <c r="P21" s="295">
        <f t="shared" si="5"/>
        <v>0</v>
      </c>
      <c r="Q21" s="302">
        <f t="shared" si="6"/>
        <v>0</v>
      </c>
      <c r="R21" s="296"/>
      <c r="S21" s="297"/>
      <c r="T21" s="298"/>
      <c r="U21" s="298"/>
      <c r="V21" s="298"/>
      <c r="W21" s="298"/>
      <c r="X21" s="298"/>
      <c r="Y21" s="221"/>
      <c r="Z21" s="221"/>
    </row>
    <row r="22" spans="1:26" ht="15">
      <c r="A22" s="273" t="s">
        <v>31</v>
      </c>
      <c r="B22" s="311" t="s">
        <v>209</v>
      </c>
      <c r="C22" s="292">
        <f>SUMIFS('1) Budget Data'!$F:$F,'1) Budget Data'!$C:$C,$A$16,'1) Budget Data'!$A:$A,C$8,'1) Budget Data'!$D:$D,$A22,'1) Budget Data'!$B:$B,"Original")</f>
        <v>0</v>
      </c>
      <c r="D22" s="117">
        <f>SUMIFS('1) Budget Data'!$F:$F,'1) Budget Data'!$C:$C,$A$16,'1) Budget Data'!$A:$A,C$8,'1) Budget Data'!$D:$D,$A22,'1) Budget Data'!$B:$B,"Revision")</f>
        <v>0</v>
      </c>
      <c r="E22" s="293">
        <f t="shared" ref="E22" si="17">C22+D22</f>
        <v>0</v>
      </c>
      <c r="F22" s="292">
        <f>SUMIFS('1) Budget Data'!$F:$F,'1) Budget Data'!$C:$C,$A$16,'1) Budget Data'!$A:$A,F$8,'1) Budget Data'!$D:$D,$A22,'1) Budget Data'!$B:$B,"Original")</f>
        <v>0</v>
      </c>
      <c r="G22" s="117">
        <f>SUMIFS('1) Budget Data'!$F:$F,'1) Budget Data'!$C:$C,$A$16,'1) Budget Data'!$A:$A,F$8,'1) Budget Data'!$D:$D,$A22,'1) Budget Data'!$B:$B,"Revision")</f>
        <v>0</v>
      </c>
      <c r="H22" s="293">
        <f t="shared" ref="H22" si="18">F22+G22</f>
        <v>0</v>
      </c>
      <c r="I22" s="292">
        <f>SUMIFS('1) Budget Data'!$F:$F,'1) Budget Data'!$C:$C,$A$16,'1) Budget Data'!$A:$A,I$8,'1) Budget Data'!$D:$D,$A22,'1) Budget Data'!$B:$B,"Original")</f>
        <v>0</v>
      </c>
      <c r="J22" s="117">
        <f>SUMIFS('1) Budget Data'!$F:$F,'1) Budget Data'!$C:$C,$A$16,'1) Budget Data'!$A:$A,I$8,'1) Budget Data'!$D:$D,$A22,'1) Budget Data'!$B:$B,"Revision")</f>
        <v>0</v>
      </c>
      <c r="K22" s="293">
        <f t="shared" ref="K22" si="19">I22+J22</f>
        <v>0</v>
      </c>
      <c r="L22" s="292">
        <f>SUMIFS('1) Budget Data'!$F:$F,'1) Budget Data'!$C:$C,$A$16,'1) Budget Data'!$A:$A,L$8,'1) Budget Data'!$D:$D,$A22,'1) Budget Data'!$B:$B,"Original")</f>
        <v>0</v>
      </c>
      <c r="M22" s="117">
        <f>SUMIFS('1) Budget Data'!$F:$F,'1) Budget Data'!$C:$C,$A$16,'1) Budget Data'!$A:$A,L$8,'1) Budget Data'!$D:$D,$A22,'1) Budget Data'!$B:$B,"Revision")</f>
        <v>0</v>
      </c>
      <c r="N22" s="293">
        <f t="shared" si="13"/>
        <v>0</v>
      </c>
      <c r="O22" s="302">
        <f t="shared" si="4"/>
        <v>0</v>
      </c>
      <c r="P22" s="295">
        <f t="shared" si="5"/>
        <v>0</v>
      </c>
      <c r="Q22" s="302">
        <f t="shared" si="6"/>
        <v>0</v>
      </c>
      <c r="R22" s="296"/>
      <c r="S22" s="297"/>
      <c r="T22" s="298"/>
      <c r="U22" s="298"/>
      <c r="V22" s="298"/>
      <c r="W22" s="298"/>
      <c r="X22" s="298"/>
      <c r="Y22" s="221"/>
      <c r="Z22" s="221"/>
    </row>
    <row r="23" spans="1:26" ht="15">
      <c r="A23" s="432" t="s">
        <v>43</v>
      </c>
      <c r="B23" s="433"/>
      <c r="C23" s="312">
        <f t="shared" ref="C23:K23" si="20">SUBTOTAL(9,C17:C22)</f>
        <v>0</v>
      </c>
      <c r="D23" s="305">
        <f t="shared" si="20"/>
        <v>0</v>
      </c>
      <c r="E23" s="313">
        <f t="shared" si="20"/>
        <v>0</v>
      </c>
      <c r="F23" s="312">
        <f t="shared" si="20"/>
        <v>0</v>
      </c>
      <c r="G23" s="305">
        <f t="shared" si="20"/>
        <v>0</v>
      </c>
      <c r="H23" s="313">
        <f t="shared" si="20"/>
        <v>0</v>
      </c>
      <c r="I23" s="312">
        <f t="shared" si="20"/>
        <v>0</v>
      </c>
      <c r="J23" s="305">
        <f t="shared" si="20"/>
        <v>0</v>
      </c>
      <c r="K23" s="313">
        <f t="shared" si="20"/>
        <v>0</v>
      </c>
      <c r="L23" s="312">
        <f t="shared" ref="L23:M23" si="21">SUBTOTAL(9,L17:L22)</f>
        <v>0</v>
      </c>
      <c r="M23" s="305">
        <f t="shared" si="21"/>
        <v>0</v>
      </c>
      <c r="N23" s="313">
        <f t="shared" ref="N23" si="22">SUBTOTAL(9,N17:N22)</f>
        <v>0</v>
      </c>
      <c r="O23" s="307">
        <f t="shared" si="4"/>
        <v>0</v>
      </c>
      <c r="P23" s="308">
        <f t="shared" si="5"/>
        <v>0</v>
      </c>
      <c r="Q23" s="307">
        <f>E23+H23+K23+N23</f>
        <v>0</v>
      </c>
      <c r="R23" s="277">
        <v>6</v>
      </c>
      <c r="S23" s="297"/>
      <c r="T23" s="298"/>
      <c r="U23" s="298"/>
      <c r="V23" s="298"/>
      <c r="W23" s="298"/>
      <c r="X23" s="298"/>
      <c r="Y23" s="221"/>
      <c r="Z23" s="221"/>
    </row>
    <row r="24" spans="1:26" ht="15">
      <c r="A24" s="430" t="s">
        <v>14</v>
      </c>
      <c r="B24" s="431"/>
      <c r="C24" s="292">
        <f>SUMIFS('1) Budget Data'!$F:$F,'1) Budget Data'!$C:$C,$A$23,'1) Budget Data'!$A:$A,C$8,'1) Budget Data'!$D:$D,$A24,'1) Budget Data'!$B:$B,"Original")</f>
        <v>0</v>
      </c>
      <c r="D24" s="117">
        <f>SUMIFS('1) Budget Data'!$F:$F,'1) Budget Data'!$C:$C,$A$23,'1) Budget Data'!$A:$A,C$8,'1) Budget Data'!$D:$D,$A24,'1) Budget Data'!$B:$B,"Revision")</f>
        <v>0</v>
      </c>
      <c r="E24" s="293">
        <f t="shared" ref="E24:E29" si="23">C24+D24</f>
        <v>0</v>
      </c>
      <c r="F24" s="292">
        <f>SUMIFS('1) Budget Data'!$F:$F,'1) Budget Data'!$C:$C,$A$23,'1) Budget Data'!$A:$A,F$8,'1) Budget Data'!$D:$D,$A24,'1) Budget Data'!$B:$B,"Original")</f>
        <v>0</v>
      </c>
      <c r="G24" s="117">
        <f>SUMIFS('1) Budget Data'!$F:$F,'1) Budget Data'!$C:$C,$A$23,'1) Budget Data'!$A:$A,F$8,'1) Budget Data'!$D:$D,$A24,'1) Budget Data'!$B:$B,"Revision")</f>
        <v>0</v>
      </c>
      <c r="H24" s="293">
        <f t="shared" ref="H24:H29" si="24">F24+G24</f>
        <v>0</v>
      </c>
      <c r="I24" s="314"/>
      <c r="J24" s="315"/>
      <c r="K24" s="316"/>
      <c r="L24" s="292">
        <f>SUMIFS('1) Budget Data'!$F:$F,'1) Budget Data'!$C:$C,$A$23,'1) Budget Data'!$A:$A,L$8,'1) Budget Data'!$D:$D,$A24,'1) Budget Data'!$B:$B,"Original")</f>
        <v>0</v>
      </c>
      <c r="M24" s="117">
        <f>SUMIFS('1) Budget Data'!$F:$F,'1) Budget Data'!$C:$C,$A$23,'1) Budget Data'!$A:$A,L$8,'1) Budget Data'!$D:$D,$A24,'1) Budget Data'!$B:$B,"Revision")</f>
        <v>0</v>
      </c>
      <c r="N24" s="293">
        <f t="shared" ref="N24:N30" si="25">L24+M24</f>
        <v>0</v>
      </c>
      <c r="O24" s="302">
        <f t="shared" si="4"/>
        <v>0</v>
      </c>
      <c r="P24" s="295">
        <f t="shared" si="5"/>
        <v>0</v>
      </c>
      <c r="Q24" s="302">
        <f t="shared" si="6"/>
        <v>0</v>
      </c>
      <c r="R24" s="296"/>
      <c r="S24" s="297"/>
      <c r="T24" s="298"/>
      <c r="U24" s="298"/>
      <c r="V24" s="298"/>
      <c r="W24" s="298"/>
      <c r="X24" s="298"/>
      <c r="Y24" s="221"/>
      <c r="Z24" s="221"/>
    </row>
    <row r="25" spans="1:26" ht="15">
      <c r="A25" s="430" t="s">
        <v>15</v>
      </c>
      <c r="B25" s="431"/>
      <c r="C25" s="292">
        <f>SUMIFS('1) Budget Data'!$F:$F,'1) Budget Data'!$C:$C,$A$23,'1) Budget Data'!$A:$A,C$8,'1) Budget Data'!$D:$D,$A25,'1) Budget Data'!$B:$B,"Original")</f>
        <v>0</v>
      </c>
      <c r="D25" s="117">
        <f>SUMIFS('1) Budget Data'!$F:$F,'1) Budget Data'!$C:$C,$A$23,'1) Budget Data'!$A:$A,C$8,'1) Budget Data'!$D:$D,$A25,'1) Budget Data'!$B:$B,"Revision")</f>
        <v>0</v>
      </c>
      <c r="E25" s="293">
        <f t="shared" si="23"/>
        <v>0</v>
      </c>
      <c r="F25" s="292">
        <f>SUMIFS('1) Budget Data'!$F:$F,'1) Budget Data'!$C:$C,$A$23,'1) Budget Data'!$A:$A,F$8,'1) Budget Data'!$D:$D,$A25,'1) Budget Data'!$B:$B,"Original")</f>
        <v>0</v>
      </c>
      <c r="G25" s="117">
        <f>SUMIFS('1) Budget Data'!$F:$F,'1) Budget Data'!$C:$C,$A$23,'1) Budget Data'!$A:$A,F$8,'1) Budget Data'!$D:$D,$A25,'1) Budget Data'!$B:$B,"Revision")</f>
        <v>0</v>
      </c>
      <c r="H25" s="293">
        <f t="shared" si="24"/>
        <v>0</v>
      </c>
      <c r="I25" s="292">
        <f>SUMIFS('1) Budget Data'!$F:$F,'1) Budget Data'!$C:$C,$A$23,'1) Budget Data'!$A:$A,I$8,'1) Budget Data'!$D:$D,$A25,'1) Budget Data'!$B:$B,"Original")</f>
        <v>0</v>
      </c>
      <c r="J25" s="117">
        <f>SUMIFS('1) Budget Data'!$F:$F,'1) Budget Data'!$C:$C,$A$23,'1) Budget Data'!$A:$A,I$8,'1) Budget Data'!$D:$D,$A25,'1) Budget Data'!$B:$B,"Revision")</f>
        <v>0</v>
      </c>
      <c r="K25" s="293">
        <f t="shared" ref="K25:K28" si="26">I25+J25</f>
        <v>0</v>
      </c>
      <c r="L25" s="292">
        <f>SUMIFS('1) Budget Data'!$F:$F,'1) Budget Data'!$C:$C,$A$23,'1) Budget Data'!$A:$A,L$8,'1) Budget Data'!$D:$D,$A25,'1) Budget Data'!$B:$B,"Original")</f>
        <v>0</v>
      </c>
      <c r="M25" s="117">
        <f>SUMIFS('1) Budget Data'!$F:$F,'1) Budget Data'!$C:$C,$A$23,'1) Budget Data'!$A:$A,L$8,'1) Budget Data'!$D:$D,$A25,'1) Budget Data'!$B:$B,"Revision")</f>
        <v>0</v>
      </c>
      <c r="N25" s="293">
        <f t="shared" si="25"/>
        <v>0</v>
      </c>
      <c r="O25" s="302">
        <f t="shared" si="4"/>
        <v>0</v>
      </c>
      <c r="P25" s="295">
        <f t="shared" si="5"/>
        <v>0</v>
      </c>
      <c r="Q25" s="302">
        <f t="shared" si="6"/>
        <v>0</v>
      </c>
      <c r="R25" s="296"/>
      <c r="S25" s="297"/>
      <c r="T25" s="298"/>
      <c r="U25" s="298"/>
      <c r="V25" s="298"/>
      <c r="W25" s="298"/>
      <c r="X25" s="298"/>
      <c r="Y25" s="221"/>
      <c r="Z25" s="221"/>
    </row>
    <row r="26" spans="1:26" ht="15">
      <c r="A26" s="430" t="s">
        <v>115</v>
      </c>
      <c r="B26" s="431"/>
      <c r="C26" s="292">
        <f>SUMIFS('1) Budget Data'!$F:$F,'1) Budget Data'!$C:$C,$A$23,'1) Budget Data'!$A:$A,C$8,'1) Budget Data'!$D:$D,$A26,'1) Budget Data'!$B:$B,"Original")</f>
        <v>0</v>
      </c>
      <c r="D26" s="117">
        <f>SUMIFS('1) Budget Data'!$F:$F,'1) Budget Data'!$C:$C,$A$23,'1) Budget Data'!$A:$A,C$8,'1) Budget Data'!$D:$D,$A26,'1) Budget Data'!$B:$B,"Revision")</f>
        <v>0</v>
      </c>
      <c r="E26" s="293">
        <f t="shared" ref="E26:E27" si="27">C26+D26</f>
        <v>0</v>
      </c>
      <c r="F26" s="292">
        <f>SUMIFS('1) Budget Data'!$F:$F,'1) Budget Data'!$C:$C,$A$23,'1) Budget Data'!$A:$A,F$8,'1) Budget Data'!$D:$D,$A26,'1) Budget Data'!$B:$B,"Original")</f>
        <v>0</v>
      </c>
      <c r="G26" s="117">
        <f>SUMIFS('1) Budget Data'!$F:$F,'1) Budget Data'!$C:$C,$A$23,'1) Budget Data'!$A:$A,F$8,'1) Budget Data'!$D:$D,$A26,'1) Budget Data'!$B:$B,"Revision")</f>
        <v>0</v>
      </c>
      <c r="H26" s="293">
        <f t="shared" ref="H26:H27" si="28">F26+G26</f>
        <v>0</v>
      </c>
      <c r="I26" s="292">
        <f>SUMIFS('1) Budget Data'!$F:$F,'1) Budget Data'!$C:$C,$A$23,'1) Budget Data'!$A:$A,I$8,'1) Budget Data'!$D:$D,$A26,'1) Budget Data'!$B:$B,"Original")</f>
        <v>0</v>
      </c>
      <c r="J26" s="117">
        <f>SUMIFS('1) Budget Data'!$F:$F,'1) Budget Data'!$C:$C,$A$23,'1) Budget Data'!$A:$A,I$8,'1) Budget Data'!$D:$D,$A26,'1) Budget Data'!$B:$B,"Revision")</f>
        <v>0</v>
      </c>
      <c r="K26" s="293">
        <f t="shared" si="26"/>
        <v>0</v>
      </c>
      <c r="L26" s="292">
        <f>SUMIFS('1) Budget Data'!$F:$F,'1) Budget Data'!$C:$C,$A$23,'1) Budget Data'!$A:$A,L$8,'1) Budget Data'!$D:$D,$A26,'1) Budget Data'!$B:$B,"Original")</f>
        <v>0</v>
      </c>
      <c r="M26" s="117">
        <f>SUMIFS('1) Budget Data'!$F:$F,'1) Budget Data'!$C:$C,$A$23,'1) Budget Data'!$A:$A,L$8,'1) Budget Data'!$D:$D,$A26,'1) Budget Data'!$B:$B,"Revision")</f>
        <v>0</v>
      </c>
      <c r="N26" s="293">
        <f t="shared" si="25"/>
        <v>0</v>
      </c>
      <c r="O26" s="302">
        <f t="shared" si="4"/>
        <v>0</v>
      </c>
      <c r="P26" s="295">
        <f t="shared" si="5"/>
        <v>0</v>
      </c>
      <c r="Q26" s="302">
        <f t="shared" si="6"/>
        <v>0</v>
      </c>
      <c r="R26" s="296"/>
      <c r="S26" s="297"/>
      <c r="T26" s="298"/>
      <c r="U26" s="298"/>
      <c r="V26" s="298"/>
      <c r="W26" s="298"/>
      <c r="X26" s="298"/>
      <c r="Y26" s="221"/>
      <c r="Z26" s="221"/>
    </row>
    <row r="27" spans="1:26" ht="15">
      <c r="A27" s="430" t="s">
        <v>116</v>
      </c>
      <c r="B27" s="431"/>
      <c r="C27" s="292">
        <f>SUMIFS('1) Budget Data'!$F:$F,'1) Budget Data'!$C:$C,$A$23,'1) Budget Data'!$A:$A,C$8,'1) Budget Data'!$D:$D,$A27,'1) Budget Data'!$B:$B,"Original")</f>
        <v>0</v>
      </c>
      <c r="D27" s="117">
        <f>SUMIFS('1) Budget Data'!$F:$F,'1) Budget Data'!$C:$C,$A$23,'1) Budget Data'!$A:$A,C$8,'1) Budget Data'!$D:$D,$A27,'1) Budget Data'!$B:$B,"Revision")</f>
        <v>0</v>
      </c>
      <c r="E27" s="293">
        <f t="shared" si="27"/>
        <v>0</v>
      </c>
      <c r="F27" s="292">
        <f>SUMIFS('1) Budget Data'!$F:$F,'1) Budget Data'!$C:$C,$A$23,'1) Budget Data'!$A:$A,F$8,'1) Budget Data'!$D:$D,$A27,'1) Budget Data'!$B:$B,"Original")</f>
        <v>0</v>
      </c>
      <c r="G27" s="117">
        <f>SUMIFS('1) Budget Data'!$F:$F,'1) Budget Data'!$C:$C,$A$23,'1) Budget Data'!$A:$A,F$8,'1) Budget Data'!$D:$D,$A27,'1) Budget Data'!$B:$B,"Revision")</f>
        <v>0</v>
      </c>
      <c r="H27" s="293">
        <f t="shared" si="28"/>
        <v>0</v>
      </c>
      <c r="I27" s="292">
        <f>SUMIFS('1) Budget Data'!$F:$F,'1) Budget Data'!$C:$C,$A$23,'1) Budget Data'!$A:$A,I$8,'1) Budget Data'!$D:$D,$A27,'1) Budget Data'!$B:$B,"Original")</f>
        <v>0</v>
      </c>
      <c r="J27" s="117">
        <f>SUMIFS('1) Budget Data'!$F:$F,'1) Budget Data'!$C:$C,$A$23,'1) Budget Data'!$A:$A,I$8,'1) Budget Data'!$D:$D,$A27,'1) Budget Data'!$B:$B,"Revision")</f>
        <v>0</v>
      </c>
      <c r="K27" s="293">
        <f t="shared" si="26"/>
        <v>0</v>
      </c>
      <c r="L27" s="292">
        <f>SUMIFS('1) Budget Data'!$F:$F,'1) Budget Data'!$C:$C,$A$23,'1) Budget Data'!$A:$A,L$8,'1) Budget Data'!$D:$D,$A27,'1) Budget Data'!$B:$B,"Original")</f>
        <v>0</v>
      </c>
      <c r="M27" s="117">
        <f>SUMIFS('1) Budget Data'!$F:$F,'1) Budget Data'!$C:$C,$A$23,'1) Budget Data'!$A:$A,L$8,'1) Budget Data'!$D:$D,$A27,'1) Budget Data'!$B:$B,"Revision")</f>
        <v>0</v>
      </c>
      <c r="N27" s="293">
        <f t="shared" si="25"/>
        <v>0</v>
      </c>
      <c r="O27" s="302">
        <f t="shared" si="4"/>
        <v>0</v>
      </c>
      <c r="P27" s="295">
        <f t="shared" si="5"/>
        <v>0</v>
      </c>
      <c r="Q27" s="302">
        <f t="shared" si="6"/>
        <v>0</v>
      </c>
      <c r="R27" s="296"/>
      <c r="S27" s="297"/>
      <c r="T27" s="298"/>
      <c r="U27" s="298"/>
      <c r="V27" s="298"/>
      <c r="W27" s="298"/>
      <c r="X27" s="298"/>
      <c r="Y27" s="221"/>
      <c r="Z27" s="221"/>
    </row>
    <row r="28" spans="1:26" ht="15">
      <c r="A28" s="440" t="s">
        <v>213</v>
      </c>
      <c r="B28" s="441"/>
      <c r="C28" s="292">
        <f>SUMIFS('1) Budget Data'!$F:$F,'1) Budget Data'!$C:$C,$A$23,'1) Budget Data'!$A:$A,C$8,'1) Budget Data'!$D:$D,$A28,'1) Budget Data'!$B:$B,"Original")</f>
        <v>0</v>
      </c>
      <c r="D28" s="117">
        <f>SUMIFS('1) Budget Data'!$F:$F,'1) Budget Data'!$C:$C,$A$23,'1) Budget Data'!$A:$A,C$8,'1) Budget Data'!$D:$D,$A28,'1) Budget Data'!$B:$B,"Revision")</f>
        <v>0</v>
      </c>
      <c r="E28" s="293">
        <f t="shared" si="23"/>
        <v>0</v>
      </c>
      <c r="F28" s="292">
        <f>SUMIFS('1) Budget Data'!$F:$F,'1) Budget Data'!$C:$C,$A$23,'1) Budget Data'!$A:$A,F$8,'1) Budget Data'!$D:$D,$A28,'1) Budget Data'!$B:$B,"Original")</f>
        <v>0</v>
      </c>
      <c r="G28" s="117">
        <f>SUMIFS('1) Budget Data'!$F:$F,'1) Budget Data'!$C:$C,$A$23,'1) Budget Data'!$A:$A,F$8,'1) Budget Data'!$D:$D,$A28,'1) Budget Data'!$B:$B,"Revision")</f>
        <v>0</v>
      </c>
      <c r="H28" s="293">
        <f t="shared" si="24"/>
        <v>0</v>
      </c>
      <c r="I28" s="292">
        <f>SUMIFS('1) Budget Data'!$F:$F,'1) Budget Data'!$C:$C,$A$23,'1) Budget Data'!$A:$A,I$8,'1) Budget Data'!$D:$D,$A28,'1) Budget Data'!$B:$B,"Original")</f>
        <v>0</v>
      </c>
      <c r="J28" s="117">
        <f>SUMIFS('1) Budget Data'!$F:$F,'1) Budget Data'!$C:$C,$A$23,'1) Budget Data'!$A:$A,I$8,'1) Budget Data'!$D:$D,$A28,'1) Budget Data'!$B:$B,"Revision")</f>
        <v>0</v>
      </c>
      <c r="K28" s="293">
        <f t="shared" si="26"/>
        <v>0</v>
      </c>
      <c r="L28" s="292">
        <f>SUMIFS('1) Budget Data'!$F:$F,'1) Budget Data'!$C:$C,$A$23,'1) Budget Data'!$A:$A,L$8,'1) Budget Data'!$D:$D,$A28,'1) Budget Data'!$B:$B,"Original")</f>
        <v>0</v>
      </c>
      <c r="M28" s="117">
        <f>SUMIFS('1) Budget Data'!$F:$F,'1) Budget Data'!$C:$C,$A$23,'1) Budget Data'!$A:$A,L$8,'1) Budget Data'!$D:$D,$A28,'1) Budget Data'!$B:$B,"Revision")</f>
        <v>0</v>
      </c>
      <c r="N28" s="293">
        <f t="shared" si="25"/>
        <v>0</v>
      </c>
      <c r="O28" s="302">
        <f t="shared" si="4"/>
        <v>0</v>
      </c>
      <c r="P28" s="295">
        <f t="shared" si="5"/>
        <v>0</v>
      </c>
      <c r="Q28" s="302">
        <f t="shared" si="6"/>
        <v>0</v>
      </c>
      <c r="R28" s="296"/>
      <c r="S28" s="297"/>
      <c r="T28" s="298"/>
      <c r="U28" s="298"/>
      <c r="V28" s="298"/>
      <c r="W28" s="298"/>
      <c r="X28" s="298"/>
      <c r="Y28" s="221"/>
      <c r="Z28" s="221"/>
    </row>
    <row r="29" spans="1:26" ht="15">
      <c r="A29" s="430" t="s">
        <v>2</v>
      </c>
      <c r="B29" s="431"/>
      <c r="C29" s="292">
        <f>SUMIFS('1) Budget Data'!$F:$F,'1) Budget Data'!$C:$C,$A$23,'1) Budget Data'!$A:$A,C$8,'1) Budget Data'!$D:$D,$A29,'1) Budget Data'!$B:$B,"Original")</f>
        <v>0</v>
      </c>
      <c r="D29" s="117">
        <f>SUMIFS('1) Budget Data'!$F:$F,'1) Budget Data'!$C:$C,$A$23,'1) Budget Data'!$A:$A,C$8,'1) Budget Data'!$D:$D,$A29,'1) Budget Data'!$B:$B,"Revision")</f>
        <v>0</v>
      </c>
      <c r="E29" s="293">
        <f t="shared" si="23"/>
        <v>0</v>
      </c>
      <c r="F29" s="292">
        <f>SUMIFS('1) Budget Data'!$F:$F,'1) Budget Data'!$C:$C,$A$23,'1) Budget Data'!$A:$A,F$8,'1) Budget Data'!$D:$D,$A29,'1) Budget Data'!$B:$B,"Original")</f>
        <v>0</v>
      </c>
      <c r="G29" s="117">
        <f>SUMIFS('1) Budget Data'!$F:$F,'1) Budget Data'!$C:$C,$A$23,'1) Budget Data'!$A:$A,F$8,'1) Budget Data'!$D:$D,$A29,'1) Budget Data'!$B:$B,"Revision")</f>
        <v>0</v>
      </c>
      <c r="H29" s="293">
        <f t="shared" si="24"/>
        <v>0</v>
      </c>
      <c r="I29" s="317"/>
      <c r="J29" s="315"/>
      <c r="K29" s="316"/>
      <c r="L29" s="292">
        <f>SUMIFS('1) Budget Data'!$F:$F,'1) Budget Data'!$C:$C,$A$23,'1) Budget Data'!$A:$A,L$8,'1) Budget Data'!$D:$D,$A29,'1) Budget Data'!$B:$B,"Original")</f>
        <v>0</v>
      </c>
      <c r="M29" s="117">
        <f>SUMIFS('1) Budget Data'!$F:$F,'1) Budget Data'!$C:$C,$A$23,'1) Budget Data'!$A:$A,L$8,'1) Budget Data'!$D:$D,$A29,'1) Budget Data'!$B:$B,"Revision")</f>
        <v>0</v>
      </c>
      <c r="N29" s="293">
        <f t="shared" si="25"/>
        <v>0</v>
      </c>
      <c r="O29" s="302">
        <f t="shared" si="4"/>
        <v>0</v>
      </c>
      <c r="P29" s="295">
        <f t="shared" si="5"/>
        <v>0</v>
      </c>
      <c r="Q29" s="302">
        <f t="shared" si="6"/>
        <v>0</v>
      </c>
      <c r="R29" s="296"/>
      <c r="S29" s="297"/>
      <c r="T29" s="298"/>
      <c r="U29" s="298"/>
      <c r="V29" s="298"/>
      <c r="W29" s="298"/>
      <c r="X29" s="298"/>
      <c r="Y29" s="221"/>
      <c r="Z29" s="221"/>
    </row>
    <row r="30" spans="1:26" ht="15">
      <c r="A30" s="273" t="s">
        <v>30</v>
      </c>
      <c r="B30" s="311" t="s">
        <v>208</v>
      </c>
      <c r="C30" s="292">
        <f>SUMIFS('1) Budget Data'!$F:$F,'1) Budget Data'!$C:$C,$A$23,'1) Budget Data'!$A:$A,C$8,'1) Budget Data'!$D:$D,$A30,'1) Budget Data'!$B:$B,"Original")</f>
        <v>0</v>
      </c>
      <c r="D30" s="117">
        <f>SUMIFS('1) Budget Data'!$F:$F,'1) Budget Data'!$C:$C,$A$23,'1) Budget Data'!$A:$A,C$8,'1) Budget Data'!$D:$D,$A30,'1) Budget Data'!$B:$B,"Revision")</f>
        <v>0</v>
      </c>
      <c r="E30" s="293">
        <f t="shared" ref="E30" si="29">C30+D30</f>
        <v>0</v>
      </c>
      <c r="F30" s="292">
        <f>SUMIFS('1) Budget Data'!$F:$F,'1) Budget Data'!$C:$C,$A$23,'1) Budget Data'!$A:$A,F$8,'1) Budget Data'!$D:$D,$A30,'1) Budget Data'!$B:$B,"Original")</f>
        <v>0</v>
      </c>
      <c r="G30" s="117">
        <f>SUMIFS('1) Budget Data'!$F:$F,'1) Budget Data'!$C:$C,$A$23,'1) Budget Data'!$A:$A,F$8,'1) Budget Data'!$D:$D,$A30,'1) Budget Data'!$B:$B,"Revision")</f>
        <v>0</v>
      </c>
      <c r="H30" s="293">
        <f t="shared" ref="H30" si="30">F30+G30</f>
        <v>0</v>
      </c>
      <c r="I30" s="292">
        <f>SUMIFS('1) Budget Data'!$F:$F,'1) Budget Data'!$C:$C,$A$23,'1) Budget Data'!$A:$A,I$8,'1) Budget Data'!$D:$D,$A30,'1) Budget Data'!$B:$B,"Original")</f>
        <v>0</v>
      </c>
      <c r="J30" s="117">
        <f>SUMIFS('1) Budget Data'!$F:$F,'1) Budget Data'!$C:$C,$A$23,'1) Budget Data'!$A:$A,I$8,'1) Budget Data'!$D:$D,$A30,'1) Budget Data'!$B:$B,"Revision")</f>
        <v>0</v>
      </c>
      <c r="K30" s="293">
        <f t="shared" ref="K30" si="31">I30+J30</f>
        <v>0</v>
      </c>
      <c r="L30" s="292">
        <f>SUMIFS('1) Budget Data'!$F:$F,'1) Budget Data'!$C:$C,$A$23,'1) Budget Data'!$A:$A,L$8,'1) Budget Data'!$D:$D,$A30,'1) Budget Data'!$B:$B,"Original")</f>
        <v>0</v>
      </c>
      <c r="M30" s="117">
        <f>SUMIFS('1) Budget Data'!$F:$F,'1) Budget Data'!$C:$C,$A$23,'1) Budget Data'!$A:$A,L$8,'1) Budget Data'!$D:$D,$A30,'1) Budget Data'!$B:$B,"Revision")</f>
        <v>0</v>
      </c>
      <c r="N30" s="293">
        <f t="shared" si="25"/>
        <v>0</v>
      </c>
      <c r="O30" s="302">
        <f t="shared" si="4"/>
        <v>0</v>
      </c>
      <c r="P30" s="295">
        <f t="shared" si="5"/>
        <v>0</v>
      </c>
      <c r="Q30" s="302">
        <f t="shared" si="6"/>
        <v>0</v>
      </c>
      <c r="R30" s="296"/>
      <c r="S30" s="297"/>
      <c r="T30" s="298"/>
      <c r="U30" s="298"/>
      <c r="V30" s="298"/>
      <c r="W30" s="298"/>
      <c r="X30" s="298"/>
      <c r="Y30" s="221"/>
      <c r="Z30" s="221"/>
    </row>
    <row r="31" spans="1:26" ht="15">
      <c r="A31" s="432" t="s">
        <v>44</v>
      </c>
      <c r="B31" s="433"/>
      <c r="C31" s="304">
        <f t="shared" ref="C31:H31" si="32">SUBTOTAL(9,C24:C30)</f>
        <v>0</v>
      </c>
      <c r="D31" s="305">
        <f t="shared" si="32"/>
        <v>0</v>
      </c>
      <c r="E31" s="306">
        <f t="shared" si="32"/>
        <v>0</v>
      </c>
      <c r="F31" s="304">
        <f t="shared" si="32"/>
        <v>0</v>
      </c>
      <c r="G31" s="305">
        <f t="shared" si="32"/>
        <v>0</v>
      </c>
      <c r="H31" s="306">
        <f t="shared" si="32"/>
        <v>0</v>
      </c>
      <c r="I31" s="299"/>
      <c r="J31" s="159"/>
      <c r="K31" s="300"/>
      <c r="L31" s="304">
        <f t="shared" ref="L31:N31" si="33">SUBTOTAL(9,L24:L30)</f>
        <v>0</v>
      </c>
      <c r="M31" s="305">
        <f t="shared" si="33"/>
        <v>0</v>
      </c>
      <c r="N31" s="306">
        <f t="shared" si="33"/>
        <v>0</v>
      </c>
      <c r="O31" s="307">
        <f t="shared" si="4"/>
        <v>0</v>
      </c>
      <c r="P31" s="308">
        <f t="shared" si="5"/>
        <v>0</v>
      </c>
      <c r="Q31" s="307">
        <f>E31+H31+K31+N31</f>
        <v>0</v>
      </c>
      <c r="R31" s="296"/>
      <c r="S31" s="297"/>
      <c r="T31" s="298"/>
      <c r="U31" s="298"/>
      <c r="V31" s="298"/>
      <c r="W31" s="298"/>
      <c r="X31" s="298"/>
      <c r="Y31" s="221"/>
      <c r="Z31" s="221"/>
    </row>
    <row r="32" spans="1:26" ht="15">
      <c r="A32" s="430" t="s">
        <v>17</v>
      </c>
      <c r="B32" s="431"/>
      <c r="C32" s="292">
        <f>SUMIFS('1) Budget Data'!$F:$F,'1) Budget Data'!$C:$C,$A$31,'1) Budget Data'!$A:$A,C$8,'1) Budget Data'!$D:$D,$A32,'1) Budget Data'!$B:$B,"Original")</f>
        <v>0</v>
      </c>
      <c r="D32" s="117">
        <f>SUMIFS('1) Budget Data'!$F:$F,'1) Budget Data'!$C:$C,$A$31,'1) Budget Data'!$A:$A,C$8,'1) Budget Data'!$D:$D,$A32,'1) Budget Data'!$B:$B,"Revision")</f>
        <v>0</v>
      </c>
      <c r="E32" s="293">
        <f t="shared" ref="E32:E35" si="34">C32+D32</f>
        <v>0</v>
      </c>
      <c r="F32" s="292">
        <f>SUMIFS('1) Budget Data'!$F:$F,'1) Budget Data'!$C:$C,$A$31,'1) Budget Data'!$A:$A,F$8,'1) Budget Data'!$D:$D,$A32,'1) Budget Data'!$B:$B,"Original")</f>
        <v>0</v>
      </c>
      <c r="G32" s="117">
        <f>SUMIFS('1) Budget Data'!$F:$F,'1) Budget Data'!$C:$C,$A$31,'1) Budget Data'!$A:$A,F$8,'1) Budget Data'!$D:$D,$A32,'1) Budget Data'!$B:$B,"Revision")</f>
        <v>0</v>
      </c>
      <c r="H32" s="293">
        <f t="shared" ref="H32:H35" si="35">F32+G32</f>
        <v>0</v>
      </c>
      <c r="I32" s="317"/>
      <c r="J32" s="315"/>
      <c r="K32" s="316"/>
      <c r="L32" s="292">
        <f>SUMIFS('1) Budget Data'!$F:$F,'1) Budget Data'!$C:$C,$A$31,'1) Budget Data'!$A:$A,L$8,'1) Budget Data'!$D:$D,$A32,'1) Budget Data'!$B:$B,"Original")</f>
        <v>0</v>
      </c>
      <c r="M32" s="117">
        <f>SUMIFS('1) Budget Data'!$F:$F,'1) Budget Data'!$C:$C,$A$31,'1) Budget Data'!$A:$A,L$8,'1) Budget Data'!$D:$D,$A32,'1) Budget Data'!$B:$B,"Revision")</f>
        <v>0</v>
      </c>
      <c r="N32" s="293">
        <f t="shared" ref="N32:N36" si="36">L32+M32</f>
        <v>0</v>
      </c>
      <c r="O32" s="302">
        <f t="shared" si="4"/>
        <v>0</v>
      </c>
      <c r="P32" s="295">
        <f t="shared" si="5"/>
        <v>0</v>
      </c>
      <c r="Q32" s="302">
        <f t="shared" si="6"/>
        <v>0</v>
      </c>
      <c r="R32" s="296"/>
      <c r="S32" s="297"/>
      <c r="T32" s="298"/>
      <c r="U32" s="298"/>
      <c r="V32" s="298"/>
      <c r="W32" s="298"/>
      <c r="X32" s="298"/>
      <c r="Y32" s="221"/>
      <c r="Z32" s="221"/>
    </row>
    <row r="33" spans="1:26" ht="15">
      <c r="A33" s="430" t="s">
        <v>18</v>
      </c>
      <c r="B33" s="431"/>
      <c r="C33" s="292">
        <f>SUMIFS('1) Budget Data'!$F:$F,'1) Budget Data'!$C:$C,$A$31,'1) Budget Data'!$A:$A,C$8,'1) Budget Data'!$D:$D,$A33,'1) Budget Data'!$B:$B,"Original")</f>
        <v>0</v>
      </c>
      <c r="D33" s="117">
        <f>SUMIFS('1) Budget Data'!$F:$F,'1) Budget Data'!$C:$C,$A$31,'1) Budget Data'!$A:$A,C$8,'1) Budget Data'!$D:$D,$A33,'1) Budget Data'!$B:$B,"Revision")</f>
        <v>0</v>
      </c>
      <c r="E33" s="293">
        <f t="shared" si="34"/>
        <v>0</v>
      </c>
      <c r="F33" s="292">
        <f>SUMIFS('1) Budget Data'!$F:$F,'1) Budget Data'!$C:$C,$A$31,'1) Budget Data'!$A:$A,F$8,'1) Budget Data'!$D:$D,$A33,'1) Budget Data'!$B:$B,"Original")</f>
        <v>0</v>
      </c>
      <c r="G33" s="117">
        <f>SUMIFS('1) Budget Data'!$F:$F,'1) Budget Data'!$C:$C,$A$31,'1) Budget Data'!$A:$A,F$8,'1) Budget Data'!$D:$D,$A33,'1) Budget Data'!$B:$B,"Revision")</f>
        <v>0</v>
      </c>
      <c r="H33" s="293">
        <f t="shared" si="35"/>
        <v>0</v>
      </c>
      <c r="I33" s="317"/>
      <c r="J33" s="315"/>
      <c r="K33" s="316"/>
      <c r="L33" s="292">
        <f>SUMIFS('1) Budget Data'!$F:$F,'1) Budget Data'!$C:$C,$A$31,'1) Budget Data'!$A:$A,L$8,'1) Budget Data'!$D:$D,$A33,'1) Budget Data'!$B:$B,"Original")</f>
        <v>0</v>
      </c>
      <c r="M33" s="117">
        <f>SUMIFS('1) Budget Data'!$F:$F,'1) Budget Data'!$C:$C,$A$31,'1) Budget Data'!$A:$A,L$8,'1) Budget Data'!$D:$D,$A33,'1) Budget Data'!$B:$B,"Revision")</f>
        <v>0</v>
      </c>
      <c r="N33" s="293">
        <f t="shared" si="36"/>
        <v>0</v>
      </c>
      <c r="O33" s="302">
        <f t="shared" si="4"/>
        <v>0</v>
      </c>
      <c r="P33" s="295">
        <f t="shared" si="5"/>
        <v>0</v>
      </c>
      <c r="Q33" s="302">
        <f t="shared" si="6"/>
        <v>0</v>
      </c>
      <c r="R33" s="296"/>
      <c r="S33" s="297"/>
      <c r="T33" s="298"/>
      <c r="U33" s="298"/>
      <c r="V33" s="298"/>
      <c r="W33" s="298"/>
      <c r="X33" s="298"/>
      <c r="Y33" s="221"/>
      <c r="Z33" s="221"/>
    </row>
    <row r="34" spans="1:26" ht="15">
      <c r="A34" s="430" t="s">
        <v>19</v>
      </c>
      <c r="B34" s="431"/>
      <c r="C34" s="292">
        <f>SUMIFS('1) Budget Data'!$F:$F,'1) Budget Data'!$C:$C,$A$31,'1) Budget Data'!$A:$A,C$8,'1) Budget Data'!$D:$D,$A34,'1) Budget Data'!$B:$B,"Original")</f>
        <v>0</v>
      </c>
      <c r="D34" s="117">
        <f>SUMIFS('1) Budget Data'!$F:$F,'1) Budget Data'!$C:$C,$A$31,'1) Budget Data'!$A:$A,C$8,'1) Budget Data'!$D:$D,$A34,'1) Budget Data'!$B:$B,"Revision")</f>
        <v>0</v>
      </c>
      <c r="E34" s="293">
        <f t="shared" si="34"/>
        <v>0</v>
      </c>
      <c r="F34" s="292">
        <f>SUMIFS('1) Budget Data'!$F:$F,'1) Budget Data'!$C:$C,$A$31,'1) Budget Data'!$A:$A,F$8,'1) Budget Data'!$D:$D,$A34,'1) Budget Data'!$B:$B,"Original")</f>
        <v>0</v>
      </c>
      <c r="G34" s="117">
        <f>SUMIFS('1) Budget Data'!$F:$F,'1) Budget Data'!$C:$C,$A$31,'1) Budget Data'!$A:$A,F$8,'1) Budget Data'!$D:$D,$A34,'1) Budget Data'!$B:$B,"Revision")</f>
        <v>0</v>
      </c>
      <c r="H34" s="293">
        <f t="shared" si="35"/>
        <v>0</v>
      </c>
      <c r="I34" s="292">
        <f>SUMIFS('1) Budget Data'!$F:$F,'1) Budget Data'!$C:$C,$A$31,'1) Budget Data'!$A:$A,I$8,'1) Budget Data'!$D:$D,$A34,'1) Budget Data'!$B:$B,"Original")</f>
        <v>0</v>
      </c>
      <c r="J34" s="117">
        <f>SUMIFS('1) Budget Data'!$F:$F,'1) Budget Data'!$C:$C,$A$31,'1) Budget Data'!$A:$A,I$8,'1) Budget Data'!$D:$D,$A34,'1) Budget Data'!$B:$B,"Revision")</f>
        <v>0</v>
      </c>
      <c r="K34" s="293">
        <f t="shared" ref="K34" si="37">I34+J34</f>
        <v>0</v>
      </c>
      <c r="L34" s="292">
        <f>SUMIFS('1) Budget Data'!$F:$F,'1) Budget Data'!$C:$C,$A$31,'1) Budget Data'!$A:$A,L$8,'1) Budget Data'!$D:$D,$A34,'1) Budget Data'!$B:$B,"Original")</f>
        <v>0</v>
      </c>
      <c r="M34" s="117">
        <f>SUMIFS('1) Budget Data'!$F:$F,'1) Budget Data'!$C:$C,$A$31,'1) Budget Data'!$A:$A,L$8,'1) Budget Data'!$D:$D,$A34,'1) Budget Data'!$B:$B,"Revision")</f>
        <v>0</v>
      </c>
      <c r="N34" s="293">
        <f t="shared" si="36"/>
        <v>0</v>
      </c>
      <c r="O34" s="302">
        <f t="shared" si="4"/>
        <v>0</v>
      </c>
      <c r="P34" s="295">
        <f t="shared" si="5"/>
        <v>0</v>
      </c>
      <c r="Q34" s="302">
        <f t="shared" si="6"/>
        <v>0</v>
      </c>
      <c r="R34" s="296"/>
      <c r="S34" s="297"/>
      <c r="T34" s="298"/>
      <c r="U34" s="298"/>
      <c r="V34" s="298"/>
      <c r="W34" s="298"/>
      <c r="X34" s="298"/>
      <c r="Y34" s="221"/>
      <c r="Z34" s="221"/>
    </row>
    <row r="35" spans="1:26" ht="15">
      <c r="A35" s="430" t="s">
        <v>20</v>
      </c>
      <c r="B35" s="431"/>
      <c r="C35" s="292">
        <f>SUMIFS('1) Budget Data'!$F:$F,'1) Budget Data'!$C:$C,$A$31,'1) Budget Data'!$A:$A,C$8,'1) Budget Data'!$D:$D,$A35,'1) Budget Data'!$B:$B,"Original")</f>
        <v>0</v>
      </c>
      <c r="D35" s="117">
        <f>SUMIFS('1) Budget Data'!$F:$F,'1) Budget Data'!$C:$C,$A$31,'1) Budget Data'!$A:$A,C$8,'1) Budget Data'!$D:$D,$A35,'1) Budget Data'!$B:$B,"Revision")</f>
        <v>0</v>
      </c>
      <c r="E35" s="293">
        <f t="shared" si="34"/>
        <v>0</v>
      </c>
      <c r="F35" s="292">
        <f>SUMIFS('1) Budget Data'!$F:$F,'1) Budget Data'!$C:$C,$A$31,'1) Budget Data'!$A:$A,F$8,'1) Budget Data'!$D:$D,$A35,'1) Budget Data'!$B:$B,"Original")</f>
        <v>0</v>
      </c>
      <c r="G35" s="117">
        <f>SUMIFS('1) Budget Data'!$F:$F,'1) Budget Data'!$C:$C,$A$31,'1) Budget Data'!$A:$A,F$8,'1) Budget Data'!$D:$D,$A35,'1) Budget Data'!$B:$B,"Revision")</f>
        <v>0</v>
      </c>
      <c r="H35" s="293">
        <f t="shared" si="35"/>
        <v>0</v>
      </c>
      <c r="I35" s="292">
        <f>SUMIFS('1) Budget Data'!$F:$F,'1) Budget Data'!$C:$C,$A$31,'1) Budget Data'!$A:$A,I$8,'1) Budget Data'!$D:$D,$A35,'1) Budget Data'!$B:$B,"Original")</f>
        <v>0</v>
      </c>
      <c r="J35" s="117">
        <f>SUMIFS('1) Budget Data'!$F:$F,'1) Budget Data'!$C:$C,$A$31,'1) Budget Data'!$A:$A,I$8,'1) Budget Data'!$D:$D,$A35,'1) Budget Data'!$B:$B,"Revision")</f>
        <v>0</v>
      </c>
      <c r="K35" s="293">
        <f t="shared" ref="K35" si="38">I35+J35</f>
        <v>0</v>
      </c>
      <c r="L35" s="292">
        <f>SUMIFS('1) Budget Data'!$F:$F,'1) Budget Data'!$C:$C,$A$31,'1) Budget Data'!$A:$A,L$8,'1) Budget Data'!$D:$D,$A35,'1) Budget Data'!$B:$B,"Original")</f>
        <v>0</v>
      </c>
      <c r="M35" s="117">
        <f>SUMIFS('1) Budget Data'!$F:$F,'1) Budget Data'!$C:$C,$A$31,'1) Budget Data'!$A:$A,L$8,'1) Budget Data'!$D:$D,$A35,'1) Budget Data'!$B:$B,"Revision")</f>
        <v>0</v>
      </c>
      <c r="N35" s="293">
        <f t="shared" si="36"/>
        <v>0</v>
      </c>
      <c r="O35" s="302">
        <f t="shared" si="4"/>
        <v>0</v>
      </c>
      <c r="P35" s="295">
        <f t="shared" si="5"/>
        <v>0</v>
      </c>
      <c r="Q35" s="302">
        <f t="shared" si="6"/>
        <v>0</v>
      </c>
      <c r="R35" s="296"/>
      <c r="S35" s="297"/>
      <c r="T35" s="298"/>
      <c r="U35" s="298"/>
      <c r="V35" s="298"/>
      <c r="W35" s="298"/>
      <c r="X35" s="298"/>
      <c r="Y35" s="221"/>
      <c r="Z35" s="221"/>
    </row>
    <row r="36" spans="1:26" ht="15">
      <c r="A36" s="273" t="s">
        <v>33</v>
      </c>
      <c r="B36" s="311" t="s">
        <v>207</v>
      </c>
      <c r="C36" s="292">
        <f>SUMIFS('1) Budget Data'!$F:$F,'1) Budget Data'!$C:$C,$A$31,'1) Budget Data'!$A:$A,C$8,'1) Budget Data'!$D:$D,$A36,'1) Budget Data'!$B:$B,"Original")</f>
        <v>0</v>
      </c>
      <c r="D36" s="117">
        <f>SUMIFS('1) Budget Data'!$F:$F,'1) Budget Data'!$C:$C,$A$31,'1) Budget Data'!$A:$A,C$8,'1) Budget Data'!$D:$D,$A36,'1) Budget Data'!$B:$B,"Revision")</f>
        <v>0</v>
      </c>
      <c r="E36" s="293">
        <f t="shared" ref="E36" si="39">C36+D36</f>
        <v>0</v>
      </c>
      <c r="F36" s="292">
        <f>SUMIFS('1) Budget Data'!$F:$F,'1) Budget Data'!$C:$C,$A$31,'1) Budget Data'!$A:$A,F$8,'1) Budget Data'!$D:$D,$A36,'1) Budget Data'!$B:$B,"Original")</f>
        <v>0</v>
      </c>
      <c r="G36" s="117">
        <f>SUMIFS('1) Budget Data'!$F:$F,'1) Budget Data'!$C:$C,$A$31,'1) Budget Data'!$A:$A,F$8,'1) Budget Data'!$D:$D,$A36,'1) Budget Data'!$B:$B,"Revision")</f>
        <v>0</v>
      </c>
      <c r="H36" s="293">
        <f t="shared" ref="H36" si="40">F36+G36</f>
        <v>0</v>
      </c>
      <c r="I36" s="292">
        <f>SUMIFS('1) Budget Data'!$F:$F,'1) Budget Data'!$C:$C,$A$31,'1) Budget Data'!$A:$A,I$8,'1) Budget Data'!$D:$D,$A36,'1) Budget Data'!$B:$B,"Original")</f>
        <v>0</v>
      </c>
      <c r="J36" s="117">
        <f>SUMIFS('1) Budget Data'!$F:$F,'1) Budget Data'!$C:$C,$A$31,'1) Budget Data'!$A:$A,I$8,'1) Budget Data'!$D:$D,$A36,'1) Budget Data'!$B:$B,"Revision")</f>
        <v>0</v>
      </c>
      <c r="K36" s="293">
        <f t="shared" ref="K36" si="41">I36+J36</f>
        <v>0</v>
      </c>
      <c r="L36" s="292">
        <f>SUMIFS('1) Budget Data'!$F:$F,'1) Budget Data'!$C:$C,$A$31,'1) Budget Data'!$A:$A,L$8,'1) Budget Data'!$D:$D,$A36,'1) Budget Data'!$B:$B,"Original")</f>
        <v>0</v>
      </c>
      <c r="M36" s="117">
        <f>SUMIFS('1) Budget Data'!$F:$F,'1) Budget Data'!$C:$C,$A$31,'1) Budget Data'!$A:$A,L$8,'1) Budget Data'!$D:$D,$A36,'1) Budget Data'!$B:$B,"Revision")</f>
        <v>0</v>
      </c>
      <c r="N36" s="293">
        <f t="shared" si="36"/>
        <v>0</v>
      </c>
      <c r="O36" s="302">
        <f t="shared" si="4"/>
        <v>0</v>
      </c>
      <c r="P36" s="295">
        <f t="shared" si="5"/>
        <v>0</v>
      </c>
      <c r="Q36" s="302">
        <f t="shared" si="6"/>
        <v>0</v>
      </c>
      <c r="R36" s="296"/>
      <c r="S36" s="297"/>
      <c r="T36" s="298"/>
      <c r="U36" s="298"/>
      <c r="V36" s="298"/>
      <c r="W36" s="298"/>
      <c r="X36" s="298"/>
      <c r="Y36" s="221"/>
      <c r="Z36" s="221"/>
    </row>
    <row r="37" spans="1:26" ht="15">
      <c r="A37" s="432" t="s">
        <v>45</v>
      </c>
      <c r="B37" s="433"/>
      <c r="C37" s="304">
        <f t="shared" ref="C37:H37" si="42">SUBTOTAL(9,C32:C36)</f>
        <v>0</v>
      </c>
      <c r="D37" s="305">
        <f t="shared" si="42"/>
        <v>0</v>
      </c>
      <c r="E37" s="306">
        <f t="shared" si="42"/>
        <v>0</v>
      </c>
      <c r="F37" s="304">
        <f t="shared" si="42"/>
        <v>0</v>
      </c>
      <c r="G37" s="305">
        <f t="shared" si="42"/>
        <v>0</v>
      </c>
      <c r="H37" s="306">
        <f t="shared" si="42"/>
        <v>0</v>
      </c>
      <c r="I37" s="299"/>
      <c r="J37" s="159"/>
      <c r="K37" s="300"/>
      <c r="L37" s="304">
        <f t="shared" ref="L37:N37" si="43">SUBTOTAL(9,L32:L36)</f>
        <v>0</v>
      </c>
      <c r="M37" s="305">
        <f t="shared" si="43"/>
        <v>0</v>
      </c>
      <c r="N37" s="306">
        <f t="shared" si="43"/>
        <v>0</v>
      </c>
      <c r="O37" s="307">
        <f t="shared" si="4"/>
        <v>0</v>
      </c>
      <c r="P37" s="308">
        <f t="shared" si="5"/>
        <v>0</v>
      </c>
      <c r="Q37" s="307">
        <f>E37+H37+K37+N37</f>
        <v>0</v>
      </c>
      <c r="R37" s="296"/>
      <c r="S37" s="297"/>
      <c r="T37" s="298"/>
      <c r="U37" s="298"/>
      <c r="V37" s="298"/>
      <c r="W37" s="298"/>
      <c r="X37" s="298"/>
      <c r="Y37" s="221"/>
      <c r="Z37" s="221"/>
    </row>
    <row r="38" spans="1:26" ht="15">
      <c r="A38" s="448" t="s">
        <v>21</v>
      </c>
      <c r="B38" s="449"/>
      <c r="C38" s="292">
        <f>SUMIFS('1) Budget Data'!$F:$F,'1) Budget Data'!$C:$C,$A$37,'1) Budget Data'!$A:$A,C$8,'1) Budget Data'!$D:$D,$A38,'1) Budget Data'!$B:$B,"Original")</f>
        <v>0</v>
      </c>
      <c r="D38" s="117">
        <f>SUMIFS('1) Budget Data'!$F:$F,'1) Budget Data'!$C:$C,$A$37,'1) Budget Data'!$A:$A,C$8,'1) Budget Data'!$D:$D,$A38,'1) Budget Data'!$B:$B,"Revision")</f>
        <v>0</v>
      </c>
      <c r="E38" s="293">
        <f t="shared" ref="E38:E40" si="44">C38+D38</f>
        <v>0</v>
      </c>
      <c r="F38" s="292">
        <f>SUMIFS('1) Budget Data'!$F:$F,'1) Budget Data'!$C:$C,$A$37,'1) Budget Data'!$A:$A,F$8,'1) Budget Data'!$D:$D,$A38,'1) Budget Data'!$B:$B,"Original")</f>
        <v>0</v>
      </c>
      <c r="G38" s="117">
        <f>SUMIFS('1) Budget Data'!$F:$F,'1) Budget Data'!$C:$C,$A$37,'1) Budget Data'!$A:$A,F$8,'1) Budget Data'!$D:$D,$A38,'1) Budget Data'!$B:$B,"Revision")</f>
        <v>0</v>
      </c>
      <c r="H38" s="293">
        <f t="shared" ref="H38:H40" si="45">F38+G38</f>
        <v>0</v>
      </c>
      <c r="I38" s="317"/>
      <c r="J38" s="315"/>
      <c r="K38" s="316"/>
      <c r="L38" s="292">
        <f>SUMIFS('1) Budget Data'!$F:$F,'1) Budget Data'!$C:$C,$A$37,'1) Budget Data'!$A:$A,L$8,'1) Budget Data'!$D:$D,$A38,'1) Budget Data'!$B:$B,"Original")</f>
        <v>0</v>
      </c>
      <c r="M38" s="117">
        <f>SUMIFS('1) Budget Data'!$F:$F,'1) Budget Data'!$C:$C,$A$37,'1) Budget Data'!$A:$A,L$8,'1) Budget Data'!$D:$D,$A38,'1) Budget Data'!$B:$B,"Revision")</f>
        <v>0</v>
      </c>
      <c r="N38" s="293">
        <f t="shared" ref="N38:N40" si="46">L38+M38</f>
        <v>0</v>
      </c>
      <c r="O38" s="302">
        <f t="shared" si="4"/>
        <v>0</v>
      </c>
      <c r="P38" s="295">
        <f t="shared" si="5"/>
        <v>0</v>
      </c>
      <c r="Q38" s="302">
        <f t="shared" si="6"/>
        <v>0</v>
      </c>
      <c r="R38" s="296"/>
      <c r="S38" s="297"/>
      <c r="T38" s="298"/>
      <c r="U38" s="298"/>
      <c r="V38" s="298"/>
      <c r="W38" s="298"/>
      <c r="X38" s="298"/>
      <c r="Y38" s="221"/>
      <c r="Z38" s="221"/>
    </row>
    <row r="39" spans="1:26" ht="15">
      <c r="A39" s="448" t="s">
        <v>20</v>
      </c>
      <c r="B39" s="449"/>
      <c r="C39" s="292">
        <f>SUMIFS('1) Budget Data'!$F:$F,'1) Budget Data'!$C:$C,$A$37,'1) Budget Data'!$A:$A,C$8,'1) Budget Data'!$D:$D,$A39,'1) Budget Data'!$B:$B,"Original")</f>
        <v>0</v>
      </c>
      <c r="D39" s="117">
        <f>SUMIFS('1) Budget Data'!$F:$F,'1) Budget Data'!$C:$C,$A$37,'1) Budget Data'!$A:$A,C$8,'1) Budget Data'!$D:$D,$A39,'1) Budget Data'!$B:$B,"Revision")</f>
        <v>0</v>
      </c>
      <c r="E39" s="293">
        <f t="shared" si="44"/>
        <v>0</v>
      </c>
      <c r="F39" s="292">
        <f>SUMIFS('1) Budget Data'!$F:$F,'1) Budget Data'!$C:$C,$A$37,'1) Budget Data'!$A:$A,F$8,'1) Budget Data'!$D:$D,$A39,'1) Budget Data'!$B:$B,"Original")</f>
        <v>0</v>
      </c>
      <c r="G39" s="117">
        <f>SUMIFS('1) Budget Data'!$F:$F,'1) Budget Data'!$C:$C,$A$37,'1) Budget Data'!$A:$A,F$8,'1) Budget Data'!$D:$D,$A39,'1) Budget Data'!$B:$B,"Revision")</f>
        <v>0</v>
      </c>
      <c r="H39" s="293">
        <f t="shared" si="45"/>
        <v>0</v>
      </c>
      <c r="I39" s="317"/>
      <c r="J39" s="315"/>
      <c r="K39" s="316"/>
      <c r="L39" s="292">
        <f>SUMIFS('1) Budget Data'!$F:$F,'1) Budget Data'!$C:$C,$A$37,'1) Budget Data'!$A:$A,L$8,'1) Budget Data'!$D:$D,$A39,'1) Budget Data'!$B:$B,"Original")</f>
        <v>0</v>
      </c>
      <c r="M39" s="117">
        <f>SUMIFS('1) Budget Data'!$F:$F,'1) Budget Data'!$C:$C,$A$37,'1) Budget Data'!$A:$A,L$8,'1) Budget Data'!$D:$D,$A39,'1) Budget Data'!$B:$B,"Revision")</f>
        <v>0</v>
      </c>
      <c r="N39" s="293">
        <f t="shared" si="46"/>
        <v>0</v>
      </c>
      <c r="O39" s="302">
        <f t="shared" si="4"/>
        <v>0</v>
      </c>
      <c r="P39" s="295">
        <f t="shared" si="5"/>
        <v>0</v>
      </c>
      <c r="Q39" s="302">
        <f t="shared" si="6"/>
        <v>0</v>
      </c>
      <c r="R39" s="296"/>
      <c r="S39" s="297"/>
      <c r="T39" s="298"/>
      <c r="U39" s="298"/>
      <c r="V39" s="298"/>
      <c r="W39" s="298"/>
      <c r="X39" s="298"/>
      <c r="Y39" s="221"/>
      <c r="Z39" s="221"/>
    </row>
    <row r="40" spans="1:26" ht="15">
      <c r="A40" s="273" t="s">
        <v>34</v>
      </c>
      <c r="B40" s="311" t="s">
        <v>119</v>
      </c>
      <c r="C40" s="292">
        <f>SUMIFS('1) Budget Data'!$F:$F,'1) Budget Data'!$C:$C,$A$37,'1) Budget Data'!$A:$A,C$8,'1) Budget Data'!$D:$D,$A40,'1) Budget Data'!$B:$B,"Original")</f>
        <v>0</v>
      </c>
      <c r="D40" s="117">
        <f>SUMIFS('1) Budget Data'!$F:$F,'1) Budget Data'!$C:$C,$A$37,'1) Budget Data'!$A:$A,C$8,'1) Budget Data'!$D:$D,$A40,'1) Budget Data'!$B:$B,"Revision")</f>
        <v>0</v>
      </c>
      <c r="E40" s="293">
        <f t="shared" si="44"/>
        <v>0</v>
      </c>
      <c r="F40" s="292">
        <f>SUMIFS('1) Budget Data'!$F:$F,'1) Budget Data'!$C:$C,$A$37,'1) Budget Data'!$A:$A,F$8,'1) Budget Data'!$D:$D,$A40,'1) Budget Data'!$B:$B,"Original")</f>
        <v>0</v>
      </c>
      <c r="G40" s="117">
        <f>SUMIFS('1) Budget Data'!$F:$F,'1) Budget Data'!$C:$C,$A$37,'1) Budget Data'!$A:$A,F$8,'1) Budget Data'!$D:$D,$A40,'1) Budget Data'!$B:$B,"Revision")</f>
        <v>0</v>
      </c>
      <c r="H40" s="293">
        <f t="shared" si="45"/>
        <v>0</v>
      </c>
      <c r="I40" s="317"/>
      <c r="J40" s="315"/>
      <c r="K40" s="316"/>
      <c r="L40" s="292">
        <f>SUMIFS('1) Budget Data'!$F:$F,'1) Budget Data'!$C:$C,$A$37,'1) Budget Data'!$A:$A,L$8,'1) Budget Data'!$D:$D,$A40,'1) Budget Data'!$B:$B,"Original")</f>
        <v>0</v>
      </c>
      <c r="M40" s="117">
        <f>SUMIFS('1) Budget Data'!$F:$F,'1) Budget Data'!$C:$C,$A$37,'1) Budget Data'!$A:$A,L$8,'1) Budget Data'!$D:$D,$A40,'1) Budget Data'!$B:$B,"Revision")</f>
        <v>0</v>
      </c>
      <c r="N40" s="293">
        <f t="shared" si="46"/>
        <v>0</v>
      </c>
      <c r="O40" s="302">
        <f t="shared" si="4"/>
        <v>0</v>
      </c>
      <c r="P40" s="295">
        <f t="shared" si="5"/>
        <v>0</v>
      </c>
      <c r="Q40" s="302">
        <f t="shared" si="6"/>
        <v>0</v>
      </c>
      <c r="R40" s="296"/>
      <c r="S40" s="297"/>
      <c r="T40" s="298"/>
      <c r="U40" s="298"/>
      <c r="V40" s="298"/>
      <c r="W40" s="298"/>
      <c r="X40" s="298"/>
      <c r="Y40" s="221"/>
      <c r="Z40" s="221"/>
    </row>
    <row r="41" spans="1:26" ht="15">
      <c r="A41" s="442" t="s">
        <v>46</v>
      </c>
      <c r="B41" s="443"/>
      <c r="C41" s="304">
        <f t="shared" ref="C41:H41" si="47">SUBTOTAL(9,C38:C40)</f>
        <v>0</v>
      </c>
      <c r="D41" s="305">
        <f t="shared" si="47"/>
        <v>0</v>
      </c>
      <c r="E41" s="306">
        <f t="shared" si="47"/>
        <v>0</v>
      </c>
      <c r="F41" s="304">
        <f t="shared" si="47"/>
        <v>0</v>
      </c>
      <c r="G41" s="305">
        <f t="shared" si="47"/>
        <v>0</v>
      </c>
      <c r="H41" s="306">
        <f t="shared" si="47"/>
        <v>0</v>
      </c>
      <c r="I41" s="299"/>
      <c r="J41" s="159"/>
      <c r="K41" s="300"/>
      <c r="L41" s="304">
        <f t="shared" ref="L41:N41" si="48">SUBTOTAL(9,L38:L40)</f>
        <v>0</v>
      </c>
      <c r="M41" s="305">
        <f t="shared" si="48"/>
        <v>0</v>
      </c>
      <c r="N41" s="306">
        <f t="shared" si="48"/>
        <v>0</v>
      </c>
      <c r="O41" s="307">
        <f t="shared" si="4"/>
        <v>0</v>
      </c>
      <c r="P41" s="308">
        <f t="shared" si="5"/>
        <v>0</v>
      </c>
      <c r="Q41" s="307">
        <f>E41+H41+K41+N41</f>
        <v>0</v>
      </c>
      <c r="R41" s="296"/>
      <c r="S41" s="297"/>
      <c r="T41" s="298"/>
      <c r="U41" s="298"/>
      <c r="V41" s="298"/>
      <c r="W41" s="298"/>
      <c r="X41" s="298"/>
      <c r="Y41" s="221"/>
      <c r="Z41" s="221"/>
    </row>
    <row r="42" spans="1:26" ht="15">
      <c r="A42" s="440" t="s">
        <v>22</v>
      </c>
      <c r="B42" s="441"/>
      <c r="C42" s="292">
        <f>SUMIFS('1) Budget Data'!$F:$F,'1) Budget Data'!$C:$C,$A$41,'1) Budget Data'!$A:$A,C$8,'1) Budget Data'!$D:$D,$A42,'1) Budget Data'!$B:$B,"Original")</f>
        <v>0</v>
      </c>
      <c r="D42" s="117">
        <f>SUMIFS('1) Budget Data'!$F:$F,'1) Budget Data'!$C:$C,$A$41,'1) Budget Data'!$A:$A,C$8,'1) Budget Data'!$D:$D,$A42,'1) Budget Data'!$B:$B,"Revision")</f>
        <v>0</v>
      </c>
      <c r="E42" s="293">
        <f t="shared" ref="E42:E48" si="49">C42+D42</f>
        <v>0</v>
      </c>
      <c r="F42" s="292">
        <f>SUMIFS('1) Budget Data'!$F:$F,'1) Budget Data'!$C:$C,$A$41,'1) Budget Data'!$A:$A,F$8,'1) Budget Data'!$D:$D,$A42,'1) Budget Data'!$B:$B,"Original")</f>
        <v>0</v>
      </c>
      <c r="G42" s="117">
        <f>SUMIFS('1) Budget Data'!$F:$F,'1) Budget Data'!$C:$C,$A$41,'1) Budget Data'!$A:$A,F$8,'1) Budget Data'!$D:$D,$A42,'1) Budget Data'!$B:$B,"Revision")</f>
        <v>0</v>
      </c>
      <c r="H42" s="293">
        <f t="shared" ref="H42:H48" si="50">F42+G42</f>
        <v>0</v>
      </c>
      <c r="I42" s="317"/>
      <c r="J42" s="315"/>
      <c r="K42" s="316"/>
      <c r="L42" s="292">
        <f>SUMIFS('1) Budget Data'!$F:$F,'1) Budget Data'!$C:$C,$A$41,'1) Budget Data'!$A:$A,L$8,'1) Budget Data'!$D:$D,$A42,'1) Budget Data'!$B:$B,"Original")</f>
        <v>0</v>
      </c>
      <c r="M42" s="117">
        <f>SUMIFS('1) Budget Data'!$F:$F,'1) Budget Data'!$C:$C,$A$41,'1) Budget Data'!$A:$A,L$8,'1) Budget Data'!$D:$D,$A42,'1) Budget Data'!$B:$B,"Revision")</f>
        <v>0</v>
      </c>
      <c r="N42" s="293">
        <f t="shared" ref="N42:N48" si="51">L42+M42</f>
        <v>0</v>
      </c>
      <c r="O42" s="302">
        <f t="shared" si="4"/>
        <v>0</v>
      </c>
      <c r="P42" s="295">
        <f t="shared" si="5"/>
        <v>0</v>
      </c>
      <c r="Q42" s="302">
        <f t="shared" si="6"/>
        <v>0</v>
      </c>
      <c r="R42" s="296"/>
      <c r="S42" s="297"/>
      <c r="T42" s="298"/>
      <c r="U42" s="298"/>
      <c r="V42" s="298"/>
      <c r="W42" s="298"/>
      <c r="X42" s="298"/>
      <c r="Y42" s="221"/>
      <c r="Z42" s="221"/>
    </row>
    <row r="43" spans="1:26" ht="15">
      <c r="A43" s="440" t="s">
        <v>3</v>
      </c>
      <c r="B43" s="441"/>
      <c r="C43" s="292">
        <f>SUMIFS('1) Budget Data'!$F:$F,'1) Budget Data'!$C:$C,$A$41,'1) Budget Data'!$A:$A,C$8,'1) Budget Data'!$D:$D,$A43,'1) Budget Data'!$B:$B,"Original")</f>
        <v>0</v>
      </c>
      <c r="D43" s="117">
        <f>SUMIFS('1) Budget Data'!$F:$F,'1) Budget Data'!$C:$C,$A$41,'1) Budget Data'!$A:$A,C$8,'1) Budget Data'!$D:$D,$A43,'1) Budget Data'!$B:$B,"Revision")</f>
        <v>0</v>
      </c>
      <c r="E43" s="293">
        <f t="shared" si="49"/>
        <v>0</v>
      </c>
      <c r="F43" s="292">
        <f>SUMIFS('1) Budget Data'!$F:$F,'1) Budget Data'!$C:$C,$A$41,'1) Budget Data'!$A:$A,F$8,'1) Budget Data'!$D:$D,$A43,'1) Budget Data'!$B:$B,"Original")</f>
        <v>0</v>
      </c>
      <c r="G43" s="117">
        <f>SUMIFS('1) Budget Data'!$F:$F,'1) Budget Data'!$C:$C,$A$41,'1) Budget Data'!$A:$A,F$8,'1) Budget Data'!$D:$D,$A43,'1) Budget Data'!$B:$B,"Revision")</f>
        <v>0</v>
      </c>
      <c r="H43" s="293">
        <f t="shared" si="50"/>
        <v>0</v>
      </c>
      <c r="I43" s="292">
        <f>SUMIFS('1) Budget Data'!$F:$F,'1) Budget Data'!$C:$C,$A$41,'1) Budget Data'!$A:$A,I$8,'1) Budget Data'!$D:$D,$A43,'1) Budget Data'!$B:$B,"Original")</f>
        <v>0</v>
      </c>
      <c r="J43" s="117">
        <f>SUMIFS('1) Budget Data'!$F:$F,'1) Budget Data'!$C:$C,$A$41,'1) Budget Data'!$A:$A,I$8,'1) Budget Data'!$D:$D,$A43,'1) Budget Data'!$B:$B,"Revision")</f>
        <v>0</v>
      </c>
      <c r="K43" s="293">
        <f t="shared" ref="K43:K44" si="52">I43+J43</f>
        <v>0</v>
      </c>
      <c r="L43" s="292">
        <f>SUMIFS('1) Budget Data'!$F:$F,'1) Budget Data'!$C:$C,$A$41,'1) Budget Data'!$A:$A,L$8,'1) Budget Data'!$D:$D,$A43,'1) Budget Data'!$B:$B,"Original")</f>
        <v>0</v>
      </c>
      <c r="M43" s="117">
        <f>SUMIFS('1) Budget Data'!$F:$F,'1) Budget Data'!$C:$C,$A$41,'1) Budget Data'!$A:$A,L$8,'1) Budget Data'!$D:$D,$A43,'1) Budget Data'!$B:$B,"Revision")</f>
        <v>0</v>
      </c>
      <c r="N43" s="293">
        <f t="shared" si="51"/>
        <v>0</v>
      </c>
      <c r="O43" s="302">
        <f t="shared" si="4"/>
        <v>0</v>
      </c>
      <c r="P43" s="295">
        <f t="shared" si="5"/>
        <v>0</v>
      </c>
      <c r="Q43" s="302">
        <f t="shared" si="6"/>
        <v>0</v>
      </c>
      <c r="R43" s="296"/>
      <c r="S43" s="297"/>
      <c r="T43" s="298"/>
      <c r="U43" s="298"/>
      <c r="V43" s="298"/>
      <c r="W43" s="298"/>
      <c r="X43" s="298"/>
      <c r="Y43" s="221"/>
      <c r="Z43" s="221"/>
    </row>
    <row r="44" spans="1:26" ht="15">
      <c r="A44" s="440" t="s">
        <v>23</v>
      </c>
      <c r="B44" s="441"/>
      <c r="C44" s="292">
        <f>SUMIFS('1) Budget Data'!$F:$F,'1) Budget Data'!$C:$C,$A$41,'1) Budget Data'!$A:$A,C$8,'1) Budget Data'!$D:$D,$A44,'1) Budget Data'!$B:$B,"Original")</f>
        <v>0</v>
      </c>
      <c r="D44" s="117">
        <f>SUMIFS('1) Budget Data'!$F:$F,'1) Budget Data'!$C:$C,$A$41,'1) Budget Data'!$A:$A,C$8,'1) Budget Data'!$D:$D,$A44,'1) Budget Data'!$B:$B,"Revision")</f>
        <v>0</v>
      </c>
      <c r="E44" s="293">
        <f t="shared" si="49"/>
        <v>0</v>
      </c>
      <c r="F44" s="292">
        <f>SUMIFS('1) Budget Data'!$F:$F,'1) Budget Data'!$C:$C,$A$41,'1) Budget Data'!$A:$A,F$8,'1) Budget Data'!$D:$D,$A44,'1) Budget Data'!$B:$B,"Original")</f>
        <v>0</v>
      </c>
      <c r="G44" s="117">
        <f>SUMIFS('1) Budget Data'!$F:$F,'1) Budget Data'!$C:$C,$A$41,'1) Budget Data'!$A:$A,F$8,'1) Budget Data'!$D:$D,$A44,'1) Budget Data'!$B:$B,"Revision")</f>
        <v>0</v>
      </c>
      <c r="H44" s="293">
        <f t="shared" si="50"/>
        <v>0</v>
      </c>
      <c r="I44" s="292">
        <f>SUMIFS('1) Budget Data'!$F:$F,'1) Budget Data'!$C:$C,$A$41,'1) Budget Data'!$A:$A,I$8,'1) Budget Data'!$D:$D,$A44,'1) Budget Data'!$B:$B,"Original")</f>
        <v>0</v>
      </c>
      <c r="J44" s="117">
        <f>SUMIFS('1) Budget Data'!$F:$F,'1) Budget Data'!$C:$C,$A$41,'1) Budget Data'!$A:$A,I$8,'1) Budget Data'!$D:$D,$A44,'1) Budget Data'!$B:$B,"Revision")</f>
        <v>0</v>
      </c>
      <c r="K44" s="293">
        <f t="shared" si="52"/>
        <v>0</v>
      </c>
      <c r="L44" s="292">
        <f>SUMIFS('1) Budget Data'!$F:$F,'1) Budget Data'!$C:$C,$A$41,'1) Budget Data'!$A:$A,L$8,'1) Budget Data'!$D:$D,$A44,'1) Budget Data'!$B:$B,"Original")</f>
        <v>0</v>
      </c>
      <c r="M44" s="117">
        <f>SUMIFS('1) Budget Data'!$F:$F,'1) Budget Data'!$C:$C,$A$41,'1) Budget Data'!$A:$A,L$8,'1) Budget Data'!$D:$D,$A44,'1) Budget Data'!$B:$B,"Revision")</f>
        <v>0</v>
      </c>
      <c r="N44" s="293">
        <f t="shared" si="51"/>
        <v>0</v>
      </c>
      <c r="O44" s="302">
        <f t="shared" si="4"/>
        <v>0</v>
      </c>
      <c r="P44" s="295">
        <f t="shared" si="5"/>
        <v>0</v>
      </c>
      <c r="Q44" s="302">
        <f t="shared" si="6"/>
        <v>0</v>
      </c>
      <c r="R44" s="296"/>
      <c r="S44" s="297"/>
      <c r="T44" s="298"/>
      <c r="U44" s="298"/>
      <c r="V44" s="298"/>
      <c r="W44" s="298"/>
      <c r="X44" s="298"/>
      <c r="Y44" s="221"/>
      <c r="Z44" s="221"/>
    </row>
    <row r="45" spans="1:26" ht="15">
      <c r="A45" s="440" t="s">
        <v>117</v>
      </c>
      <c r="B45" s="441"/>
      <c r="C45" s="292">
        <f>SUMIFS('1) Budget Data'!$F:$F,'1) Budget Data'!$C:$C,$A$41,'1) Budget Data'!$A:$A,C$8,'1) Budget Data'!$D:$D,$A45,'1) Budget Data'!$B:$B,"Original")</f>
        <v>0</v>
      </c>
      <c r="D45" s="117">
        <f>SUMIFS('1) Budget Data'!$F:$F,'1) Budget Data'!$C:$C,$A$41,'1) Budget Data'!$A:$A,C$8,'1) Budget Data'!$D:$D,$A45,'1) Budget Data'!$B:$B,"Revision")</f>
        <v>0</v>
      </c>
      <c r="E45" s="293">
        <f t="shared" ref="E45" si="53">C45+D45</f>
        <v>0</v>
      </c>
      <c r="F45" s="292">
        <f>SUMIFS('1) Budget Data'!$F:$F,'1) Budget Data'!$C:$C,$A$41,'1) Budget Data'!$A:$A,F$8,'1) Budget Data'!$D:$D,$A45,'1) Budget Data'!$B:$B,"Original")</f>
        <v>0</v>
      </c>
      <c r="G45" s="117">
        <f>SUMIFS('1) Budget Data'!$F:$F,'1) Budget Data'!$C:$C,$A$41,'1) Budget Data'!$A:$A,F$8,'1) Budget Data'!$D:$D,$A45,'1) Budget Data'!$B:$B,"Revision")</f>
        <v>0</v>
      </c>
      <c r="H45" s="293">
        <f t="shared" ref="H45" si="54">F45+G45</f>
        <v>0</v>
      </c>
      <c r="I45" s="292">
        <f>SUMIFS('1) Budget Data'!$F:$F,'1) Budget Data'!$C:$C,$A$41,'1) Budget Data'!$A:$A,I$8,'1) Budget Data'!$D:$D,$A45,'1) Budget Data'!$B:$B,"Original")</f>
        <v>0</v>
      </c>
      <c r="J45" s="117">
        <f>SUMIFS('1) Budget Data'!$F:$F,'1) Budget Data'!$C:$C,$A$41,'1) Budget Data'!$A:$A,I$8,'1) Budget Data'!$D:$D,$A45,'1) Budget Data'!$B:$B,"Revision")</f>
        <v>0</v>
      </c>
      <c r="K45" s="293">
        <f t="shared" ref="K45" si="55">I45+J45</f>
        <v>0</v>
      </c>
      <c r="L45" s="292">
        <f>SUMIFS('1) Budget Data'!$F:$F,'1) Budget Data'!$C:$C,$A$41,'1) Budget Data'!$A:$A,L$8,'1) Budget Data'!$D:$D,$A45,'1) Budget Data'!$B:$B,"Original")</f>
        <v>0</v>
      </c>
      <c r="M45" s="117">
        <f>SUMIFS('1) Budget Data'!$F:$F,'1) Budget Data'!$C:$C,$A$41,'1) Budget Data'!$A:$A,L$8,'1) Budget Data'!$D:$D,$A45,'1) Budget Data'!$B:$B,"Revision")</f>
        <v>0</v>
      </c>
      <c r="N45" s="293">
        <f t="shared" si="51"/>
        <v>0</v>
      </c>
      <c r="O45" s="302">
        <f t="shared" si="4"/>
        <v>0</v>
      </c>
      <c r="P45" s="295">
        <f t="shared" si="5"/>
        <v>0</v>
      </c>
      <c r="Q45" s="302">
        <f t="shared" si="6"/>
        <v>0</v>
      </c>
      <c r="R45" s="296"/>
      <c r="S45" s="297"/>
      <c r="T45" s="298"/>
      <c r="U45" s="298"/>
      <c r="V45" s="298"/>
      <c r="W45" s="298"/>
      <c r="X45" s="298"/>
      <c r="Y45" s="221"/>
      <c r="Z45" s="221"/>
    </row>
    <row r="46" spans="1:26" ht="15">
      <c r="A46" s="440" t="s">
        <v>24</v>
      </c>
      <c r="B46" s="441"/>
      <c r="C46" s="292">
        <f>SUMIFS('1) Budget Data'!$F:$F,'1) Budget Data'!$C:$C,$A$41,'1) Budget Data'!$A:$A,C$8,'1) Budget Data'!$D:$D,$A46,'1) Budget Data'!$B:$B,"Original")</f>
        <v>0</v>
      </c>
      <c r="D46" s="117">
        <f>SUMIFS('1) Budget Data'!$F:$F,'1) Budget Data'!$C:$C,$A$41,'1) Budget Data'!$A:$A,C$8,'1) Budget Data'!$D:$D,$A46,'1) Budget Data'!$B:$B,"Revision")</f>
        <v>0</v>
      </c>
      <c r="E46" s="293">
        <f t="shared" si="49"/>
        <v>0</v>
      </c>
      <c r="F46" s="292">
        <f>SUMIFS('1) Budget Data'!$F:$F,'1) Budget Data'!$C:$C,$A$41,'1) Budget Data'!$A:$A,F$8,'1) Budget Data'!$D:$D,$A46,'1) Budget Data'!$B:$B,"Original")</f>
        <v>0</v>
      </c>
      <c r="G46" s="117">
        <f>SUMIFS('1) Budget Data'!$F:$F,'1) Budget Data'!$C:$C,$A$41,'1) Budget Data'!$A:$A,F$8,'1) Budget Data'!$D:$D,$A46,'1) Budget Data'!$B:$B,"Revision")</f>
        <v>0</v>
      </c>
      <c r="H46" s="293">
        <f t="shared" si="50"/>
        <v>0</v>
      </c>
      <c r="I46" s="317"/>
      <c r="J46" s="315"/>
      <c r="K46" s="316"/>
      <c r="L46" s="292">
        <f>SUMIFS('1) Budget Data'!$F:$F,'1) Budget Data'!$C:$C,$A$41,'1) Budget Data'!$A:$A,L$8,'1) Budget Data'!$D:$D,$A46,'1) Budget Data'!$B:$B,"Original")</f>
        <v>0</v>
      </c>
      <c r="M46" s="117">
        <f>SUMIFS('1) Budget Data'!$F:$F,'1) Budget Data'!$C:$C,$A$41,'1) Budget Data'!$A:$A,L$8,'1) Budget Data'!$D:$D,$A46,'1) Budget Data'!$B:$B,"Revision")</f>
        <v>0</v>
      </c>
      <c r="N46" s="293">
        <f t="shared" si="51"/>
        <v>0</v>
      </c>
      <c r="O46" s="302">
        <f t="shared" si="4"/>
        <v>0</v>
      </c>
      <c r="P46" s="295">
        <f t="shared" si="5"/>
        <v>0</v>
      </c>
      <c r="Q46" s="302">
        <f t="shared" si="6"/>
        <v>0</v>
      </c>
      <c r="R46" s="296"/>
      <c r="S46" s="297"/>
      <c r="T46" s="298"/>
      <c r="U46" s="298"/>
      <c r="V46" s="298"/>
      <c r="W46" s="298"/>
      <c r="X46" s="298"/>
      <c r="Y46" s="221"/>
      <c r="Z46" s="221"/>
    </row>
    <row r="47" spans="1:26" ht="15">
      <c r="A47" s="274" t="s">
        <v>205</v>
      </c>
      <c r="B47" s="334" t="s">
        <v>211</v>
      </c>
      <c r="C47" s="292">
        <f>SUMIFS('1) Budget Data'!$F:$F,'1) Budget Data'!$C:$C,$A$41,'1) Budget Data'!$A:$A,C$8,'1) Budget Data'!$D:$D,$A47,'1) Budget Data'!$B:$B,"Original")</f>
        <v>0</v>
      </c>
      <c r="D47" s="117">
        <f>SUMIFS('1) Budget Data'!$F:$F,'1) Budget Data'!$C:$C,$A$41,'1) Budget Data'!$A:$A,C$8,'1) Budget Data'!$D:$D,$A47,'1) Budget Data'!$B:$B,"Revision")</f>
        <v>0</v>
      </c>
      <c r="E47" s="293">
        <f t="shared" ref="E47" si="56">C47+D47</f>
        <v>0</v>
      </c>
      <c r="F47" s="292">
        <f>SUMIFS('1) Budget Data'!$F:$F,'1) Budget Data'!$C:$C,$A$41,'1) Budget Data'!$A:$A,F$8,'1) Budget Data'!$D:$D,$A47,'1) Budget Data'!$B:$B,"Original")</f>
        <v>0</v>
      </c>
      <c r="G47" s="117">
        <f>SUMIFS('1) Budget Data'!$F:$F,'1) Budget Data'!$C:$C,$A$41,'1) Budget Data'!$A:$A,F$8,'1) Budget Data'!$D:$D,$A47,'1) Budget Data'!$B:$B,"Revision")</f>
        <v>0</v>
      </c>
      <c r="H47" s="293">
        <f t="shared" ref="H47" si="57">F47+G47</f>
        <v>0</v>
      </c>
      <c r="I47" s="317"/>
      <c r="J47" s="315"/>
      <c r="K47" s="316"/>
      <c r="L47" s="292">
        <f>SUMIFS('1) Budget Data'!$F:$F,'1) Budget Data'!$C:$C,$A$41,'1) Budget Data'!$A:$A,L$8,'1) Budget Data'!$D:$D,$A47,'1) Budget Data'!$B:$B,"Original")</f>
        <v>0</v>
      </c>
      <c r="M47" s="117">
        <f>SUMIFS('1) Budget Data'!$F:$F,'1) Budget Data'!$C:$C,$A$41,'1) Budget Data'!$A:$A,L$8,'1) Budget Data'!$D:$D,$A47,'1) Budget Data'!$B:$B,"Revision")</f>
        <v>0</v>
      </c>
      <c r="N47" s="293">
        <f t="shared" si="51"/>
        <v>0</v>
      </c>
      <c r="O47" s="302">
        <f t="shared" si="4"/>
        <v>0</v>
      </c>
      <c r="P47" s="295">
        <f t="shared" si="5"/>
        <v>0</v>
      </c>
      <c r="Q47" s="302">
        <f t="shared" si="6"/>
        <v>0</v>
      </c>
      <c r="R47" s="296"/>
      <c r="S47" s="297"/>
      <c r="T47" s="298"/>
      <c r="U47" s="298"/>
      <c r="V47" s="298"/>
      <c r="W47" s="298"/>
      <c r="X47" s="298"/>
      <c r="Y47" s="221"/>
      <c r="Z47" s="221"/>
    </row>
    <row r="48" spans="1:26" ht="15">
      <c r="A48" s="274" t="s">
        <v>206</v>
      </c>
      <c r="B48" s="311" t="s">
        <v>118</v>
      </c>
      <c r="C48" s="292">
        <f>SUMIFS('1) Budget Data'!$F:$F,'1) Budget Data'!$C:$C,$A$41,'1) Budget Data'!$A:$A,C$8,'1) Budget Data'!$D:$D,$A48,'1) Budget Data'!$B:$B,"Original")</f>
        <v>0</v>
      </c>
      <c r="D48" s="117">
        <f>SUMIFS('1) Budget Data'!$F:$F,'1) Budget Data'!$C:$C,$A$41,'1) Budget Data'!$A:$A,C$8,'1) Budget Data'!$D:$D,$A48,'1) Budget Data'!$B:$B,"Revision")</f>
        <v>0</v>
      </c>
      <c r="E48" s="293">
        <f t="shared" si="49"/>
        <v>0</v>
      </c>
      <c r="F48" s="292">
        <f>SUMIFS('1) Budget Data'!$F:$F,'1) Budget Data'!$C:$C,$A$41,'1) Budget Data'!$A:$A,F$8,'1) Budget Data'!$D:$D,$A48,'1) Budget Data'!$B:$B,"Original")</f>
        <v>0</v>
      </c>
      <c r="G48" s="117">
        <f>SUMIFS('1) Budget Data'!$F:$F,'1) Budget Data'!$C:$C,$A$41,'1) Budget Data'!$A:$A,F$8,'1) Budget Data'!$D:$D,$A48,'1) Budget Data'!$B:$B,"Revision")</f>
        <v>0</v>
      </c>
      <c r="H48" s="293">
        <f t="shared" si="50"/>
        <v>0</v>
      </c>
      <c r="I48" s="317"/>
      <c r="J48" s="315"/>
      <c r="K48" s="316"/>
      <c r="L48" s="292">
        <f>SUMIFS('1) Budget Data'!$F:$F,'1) Budget Data'!$C:$C,$A$41,'1) Budget Data'!$A:$A,L$8,'1) Budget Data'!$D:$D,$A48,'1) Budget Data'!$B:$B,"Original")</f>
        <v>0</v>
      </c>
      <c r="M48" s="117">
        <f>SUMIFS('1) Budget Data'!$F:$F,'1) Budget Data'!$C:$C,$A$41,'1) Budget Data'!$A:$A,L$8,'1) Budget Data'!$D:$D,$A48,'1) Budget Data'!$B:$B,"Revision")</f>
        <v>0</v>
      </c>
      <c r="N48" s="293">
        <f t="shared" si="51"/>
        <v>0</v>
      </c>
      <c r="O48" s="302">
        <f t="shared" si="4"/>
        <v>0</v>
      </c>
      <c r="P48" s="295">
        <f t="shared" si="5"/>
        <v>0</v>
      </c>
      <c r="Q48" s="302">
        <f t="shared" si="6"/>
        <v>0</v>
      </c>
      <c r="R48" s="296"/>
      <c r="S48" s="297"/>
      <c r="T48" s="298"/>
      <c r="U48" s="298"/>
      <c r="V48" s="298"/>
      <c r="W48" s="298"/>
      <c r="X48" s="298"/>
      <c r="Y48" s="221"/>
      <c r="Z48" s="221"/>
    </row>
    <row r="49" spans="1:26" ht="15">
      <c r="A49" s="442" t="s">
        <v>47</v>
      </c>
      <c r="B49" s="443"/>
      <c r="C49" s="304">
        <f t="shared" ref="C49:H49" si="58">SUBTOTAL(9,C42:C48)</f>
        <v>0</v>
      </c>
      <c r="D49" s="305">
        <f t="shared" si="58"/>
        <v>0</v>
      </c>
      <c r="E49" s="306">
        <f t="shared" si="58"/>
        <v>0</v>
      </c>
      <c r="F49" s="304">
        <f t="shared" si="58"/>
        <v>0</v>
      </c>
      <c r="G49" s="305">
        <f t="shared" si="58"/>
        <v>0</v>
      </c>
      <c r="H49" s="306">
        <f t="shared" si="58"/>
        <v>0</v>
      </c>
      <c r="I49" s="299"/>
      <c r="J49" s="159"/>
      <c r="K49" s="300"/>
      <c r="L49" s="304">
        <f t="shared" ref="L49:O49" si="59">SUBTOTAL(9,L42:L48)</f>
        <v>0</v>
      </c>
      <c r="M49" s="305">
        <f t="shared" si="59"/>
        <v>0</v>
      </c>
      <c r="N49" s="306">
        <f t="shared" si="59"/>
        <v>0</v>
      </c>
      <c r="O49" s="318">
        <f t="shared" si="59"/>
        <v>0</v>
      </c>
      <c r="P49" s="308">
        <f t="shared" si="5"/>
        <v>0</v>
      </c>
      <c r="Q49" s="307">
        <f>E49+H49+K49+N49</f>
        <v>0</v>
      </c>
      <c r="R49" s="296"/>
      <c r="S49" s="297"/>
      <c r="T49" s="298"/>
      <c r="U49" s="298"/>
      <c r="V49" s="298"/>
      <c r="W49" s="298"/>
      <c r="X49" s="298"/>
      <c r="Y49" s="221"/>
      <c r="Z49" s="221"/>
    </row>
    <row r="50" spans="1:26" ht="15">
      <c r="A50" s="440" t="s">
        <v>28</v>
      </c>
      <c r="B50" s="441"/>
      <c r="C50" s="292">
        <f>SUMIFS('1) Budget Data'!$F:$F,'1) Budget Data'!$C:$C,$A$49,'1) Budget Data'!$A:$A,C$8,'1) Budget Data'!$D:$D,$A50,'1) Budget Data'!$B:$B,"Original")</f>
        <v>0</v>
      </c>
      <c r="D50" s="117">
        <f>SUMIFS('1) Budget Data'!$F:$F,'1) Budget Data'!$C:$C,$A$49,'1) Budget Data'!$A:$A,C$8,'1) Budget Data'!$D:$D,$A50,'1) Budget Data'!$B:$B,"Revision")</f>
        <v>0</v>
      </c>
      <c r="E50" s="293">
        <f t="shared" ref="E50:E54" si="60">C50+D50</f>
        <v>0</v>
      </c>
      <c r="F50" s="292">
        <f>SUMIFS('1) Budget Data'!$F:$F,'1) Budget Data'!$C:$C,$A$49,'1) Budget Data'!$A:$A,F$8,'1) Budget Data'!$D:$D,$A50,'1) Budget Data'!$B:$B,"Original")</f>
        <v>0</v>
      </c>
      <c r="G50" s="117">
        <f>SUMIFS('1) Budget Data'!$F:$F,'1) Budget Data'!$C:$C,$A$49,'1) Budget Data'!$A:$A,F$8,'1) Budget Data'!$D:$D,$A50,'1) Budget Data'!$B:$B,"Revision")</f>
        <v>0</v>
      </c>
      <c r="H50" s="293">
        <f t="shared" ref="H50:H54" si="61">F50+G50</f>
        <v>0</v>
      </c>
      <c r="I50" s="317"/>
      <c r="J50" s="315"/>
      <c r="K50" s="316"/>
      <c r="L50" s="292">
        <f>SUMIFS('1) Budget Data'!$F:$F,'1) Budget Data'!$C:$C,$A$49,'1) Budget Data'!$A:$A,L$8,'1) Budget Data'!$D:$D,$A50,'1) Budget Data'!$B:$B,"Original")</f>
        <v>0</v>
      </c>
      <c r="M50" s="117">
        <f>SUMIFS('1) Budget Data'!$F:$F,'1) Budget Data'!$C:$C,$A$49,'1) Budget Data'!$A:$A,L$8,'1) Budget Data'!$D:$D,$A50,'1) Budget Data'!$B:$B,"Revision")</f>
        <v>0</v>
      </c>
      <c r="N50" s="293">
        <f t="shared" ref="N50:N54" si="62">L50+M50</f>
        <v>0</v>
      </c>
      <c r="O50" s="302">
        <f t="shared" si="4"/>
        <v>0</v>
      </c>
      <c r="P50" s="295">
        <f t="shared" si="5"/>
        <v>0</v>
      </c>
      <c r="Q50" s="302">
        <f t="shared" si="6"/>
        <v>0</v>
      </c>
      <c r="R50" s="296"/>
      <c r="S50" s="297"/>
      <c r="T50" s="298"/>
      <c r="U50" s="298"/>
      <c r="V50" s="298"/>
      <c r="W50" s="298"/>
      <c r="X50" s="298"/>
      <c r="Y50" s="221"/>
      <c r="Z50" s="221"/>
    </row>
    <row r="51" spans="1:26" ht="15">
      <c r="A51" s="440" t="s">
        <v>8</v>
      </c>
      <c r="B51" s="441"/>
      <c r="C51" s="292">
        <f>SUMIFS('1) Budget Data'!$F:$F,'1) Budget Data'!$C:$C,$A$49,'1) Budget Data'!$A:$A,C$8,'1) Budget Data'!$D:$D,$A51,'1) Budget Data'!$B:$B,"Original")</f>
        <v>0</v>
      </c>
      <c r="D51" s="117">
        <f>SUMIFS('1) Budget Data'!$F:$F,'1) Budget Data'!$C:$C,$A$49,'1) Budget Data'!$A:$A,C$8,'1) Budget Data'!$D:$D,$A51,'1) Budget Data'!$B:$B,"Revision")</f>
        <v>0</v>
      </c>
      <c r="E51" s="293">
        <f t="shared" si="60"/>
        <v>0</v>
      </c>
      <c r="F51" s="292">
        <f>SUMIFS('1) Budget Data'!$F:$F,'1) Budget Data'!$C:$C,$A$49,'1) Budget Data'!$A:$A,F$8,'1) Budget Data'!$D:$D,$A51,'1) Budget Data'!$B:$B,"Original")</f>
        <v>0</v>
      </c>
      <c r="G51" s="117">
        <f>SUMIFS('1) Budget Data'!$F:$F,'1) Budget Data'!$C:$C,$A$49,'1) Budget Data'!$A:$A,F$8,'1) Budget Data'!$D:$D,$A51,'1) Budget Data'!$B:$B,"Revision")</f>
        <v>0</v>
      </c>
      <c r="H51" s="293">
        <f t="shared" si="61"/>
        <v>0</v>
      </c>
      <c r="I51" s="317"/>
      <c r="J51" s="315"/>
      <c r="K51" s="316"/>
      <c r="L51" s="292">
        <f>SUMIFS('1) Budget Data'!$F:$F,'1) Budget Data'!$C:$C,$A$49,'1) Budget Data'!$A:$A,L$8,'1) Budget Data'!$D:$D,$A51,'1) Budget Data'!$B:$B,"Original")</f>
        <v>0</v>
      </c>
      <c r="M51" s="117">
        <f>SUMIFS('1) Budget Data'!$F:$F,'1) Budget Data'!$C:$C,$A$49,'1) Budget Data'!$A:$A,L$8,'1) Budget Data'!$D:$D,$A51,'1) Budget Data'!$B:$B,"Revision")</f>
        <v>0</v>
      </c>
      <c r="N51" s="293">
        <f t="shared" si="62"/>
        <v>0</v>
      </c>
      <c r="O51" s="302">
        <f t="shared" si="4"/>
        <v>0</v>
      </c>
      <c r="P51" s="295">
        <f t="shared" si="5"/>
        <v>0</v>
      </c>
      <c r="Q51" s="302">
        <f t="shared" si="6"/>
        <v>0</v>
      </c>
      <c r="R51" s="296"/>
      <c r="S51" s="297"/>
      <c r="T51" s="298"/>
      <c r="U51" s="298"/>
      <c r="V51" s="298"/>
      <c r="W51" s="298"/>
      <c r="X51" s="298"/>
      <c r="Y51" s="221"/>
      <c r="Z51" s="221"/>
    </row>
    <row r="52" spans="1:26" ht="15">
      <c r="A52" s="440" t="s">
        <v>210</v>
      </c>
      <c r="B52" s="441"/>
      <c r="C52" s="292">
        <f>SUMIFS('1) Budget Data'!$F:$F,'1) Budget Data'!$C:$C,$A$49,'1) Budget Data'!$A:$A,C$8,'1) Budget Data'!$D:$D,$A52,'1) Budget Data'!$B:$B,"Original")</f>
        <v>0</v>
      </c>
      <c r="D52" s="117">
        <f>SUMIFS('1) Budget Data'!$F:$F,'1) Budget Data'!$C:$C,$A$49,'1) Budget Data'!$A:$A,C$8,'1) Budget Data'!$D:$D,$A52,'1) Budget Data'!$B:$B,"Revision")</f>
        <v>0</v>
      </c>
      <c r="E52" s="293">
        <f t="shared" si="60"/>
        <v>0</v>
      </c>
      <c r="F52" s="292">
        <f>SUMIFS('1) Budget Data'!$F:$F,'1) Budget Data'!$C:$C,$A$49,'1) Budget Data'!$A:$A,F$8,'1) Budget Data'!$D:$D,$A52,'1) Budget Data'!$B:$B,"Original")</f>
        <v>0</v>
      </c>
      <c r="G52" s="117">
        <f>SUMIFS('1) Budget Data'!$F:$F,'1) Budget Data'!$C:$C,$A$49,'1) Budget Data'!$A:$A,F$8,'1) Budget Data'!$D:$D,$A52,'1) Budget Data'!$B:$B,"Revision")</f>
        <v>0</v>
      </c>
      <c r="H52" s="293">
        <f t="shared" si="61"/>
        <v>0</v>
      </c>
      <c r="I52" s="317"/>
      <c r="J52" s="315"/>
      <c r="K52" s="316"/>
      <c r="L52" s="292">
        <f>SUMIFS('1) Budget Data'!$F:$F,'1) Budget Data'!$C:$C,$A$49,'1) Budget Data'!$A:$A,L$8,'1) Budget Data'!$D:$D,$A52,'1) Budget Data'!$B:$B,"Original")</f>
        <v>0</v>
      </c>
      <c r="M52" s="117">
        <f>SUMIFS('1) Budget Data'!$F:$F,'1) Budget Data'!$C:$C,$A$49,'1) Budget Data'!$A:$A,L$8,'1) Budget Data'!$D:$D,$A52,'1) Budget Data'!$B:$B,"Revision")</f>
        <v>0</v>
      </c>
      <c r="N52" s="293">
        <f t="shared" si="62"/>
        <v>0</v>
      </c>
      <c r="O52" s="302">
        <f t="shared" si="4"/>
        <v>0</v>
      </c>
      <c r="P52" s="295">
        <f t="shared" si="5"/>
        <v>0</v>
      </c>
      <c r="Q52" s="302">
        <f t="shared" si="6"/>
        <v>0</v>
      </c>
      <c r="R52" s="296"/>
      <c r="S52" s="297"/>
      <c r="T52" s="298"/>
      <c r="U52" s="298"/>
      <c r="V52" s="298"/>
      <c r="W52" s="298"/>
      <c r="X52" s="298"/>
      <c r="Y52" s="221"/>
      <c r="Z52" s="221"/>
    </row>
    <row r="53" spans="1:26" ht="15">
      <c r="A53" s="440" t="s">
        <v>26</v>
      </c>
      <c r="B53" s="441"/>
      <c r="C53" s="292">
        <f>SUMIFS('1) Budget Data'!$F:$F,'1) Budget Data'!$C:$C,$A$49,'1) Budget Data'!$A:$A,C$8,'1) Budget Data'!$D:$D,$A53,'1) Budget Data'!$B:$B,"Original")</f>
        <v>0</v>
      </c>
      <c r="D53" s="117">
        <f>SUMIFS('1) Budget Data'!$F:$F,'1) Budget Data'!$C:$C,$A$49,'1) Budget Data'!$A:$A,C$8,'1) Budget Data'!$D:$D,$A53,'1) Budget Data'!$B:$B,"Revision")</f>
        <v>0</v>
      </c>
      <c r="E53" s="293">
        <f t="shared" si="60"/>
        <v>0</v>
      </c>
      <c r="F53" s="292">
        <f>SUMIFS('1) Budget Data'!$F:$F,'1) Budget Data'!$C:$C,$A$49,'1) Budget Data'!$A:$A,F$8,'1) Budget Data'!$D:$D,$A53,'1) Budget Data'!$B:$B,"Original")</f>
        <v>0</v>
      </c>
      <c r="G53" s="117">
        <f>SUMIFS('1) Budget Data'!$F:$F,'1) Budget Data'!$C:$C,$A$49,'1) Budget Data'!$A:$A,F$8,'1) Budget Data'!$D:$D,$A53,'1) Budget Data'!$B:$B,"Revision")</f>
        <v>0</v>
      </c>
      <c r="H53" s="293">
        <f t="shared" si="61"/>
        <v>0</v>
      </c>
      <c r="I53" s="292">
        <f>SUMIFS('1) Budget Data'!$F:$F,'1) Budget Data'!$C:$C,$A$49,'1) Budget Data'!$A:$A,I$8,'1) Budget Data'!$D:$D,$A53,'1) Budget Data'!$B:$B,"Original")</f>
        <v>0</v>
      </c>
      <c r="J53" s="117">
        <f>SUMIFS('1) Budget Data'!$F:$F,'1) Budget Data'!$C:$C,$A$49,'1) Budget Data'!$A:$A,I$8,'1) Budget Data'!$D:$D,$A53,'1) Budget Data'!$B:$B,"Revision")</f>
        <v>0</v>
      </c>
      <c r="K53" s="293">
        <f t="shared" ref="K53" si="63">I53+J53</f>
        <v>0</v>
      </c>
      <c r="L53" s="292">
        <f>SUMIFS('1) Budget Data'!$F:$F,'1) Budget Data'!$C:$C,$A$49,'1) Budget Data'!$A:$A,L$8,'1) Budget Data'!$D:$D,$A53,'1) Budget Data'!$B:$B,"Original")</f>
        <v>0</v>
      </c>
      <c r="M53" s="117">
        <f>SUMIFS('1) Budget Data'!$F:$F,'1) Budget Data'!$C:$C,$A$49,'1) Budget Data'!$A:$A,L$8,'1) Budget Data'!$D:$D,$A53,'1) Budget Data'!$B:$B,"Revision")</f>
        <v>0</v>
      </c>
      <c r="N53" s="293">
        <f t="shared" si="62"/>
        <v>0</v>
      </c>
      <c r="O53" s="302">
        <f t="shared" si="4"/>
        <v>0</v>
      </c>
      <c r="P53" s="295">
        <f t="shared" si="5"/>
        <v>0</v>
      </c>
      <c r="Q53" s="302">
        <f t="shared" si="6"/>
        <v>0</v>
      </c>
      <c r="R53" s="296"/>
      <c r="S53" s="297"/>
      <c r="T53" s="298"/>
      <c r="U53" s="298"/>
      <c r="V53" s="298"/>
      <c r="W53" s="298"/>
      <c r="X53" s="298"/>
      <c r="Y53" s="221"/>
      <c r="Z53" s="221"/>
    </row>
    <row r="54" spans="1:26" ht="15">
      <c r="A54" s="274" t="s">
        <v>35</v>
      </c>
      <c r="B54" s="311" t="s">
        <v>120</v>
      </c>
      <c r="C54" s="292">
        <f>SUMIFS('1) Budget Data'!$F:$F,'1) Budget Data'!$C:$C,$A$49,'1) Budget Data'!$A:$A,C$8,'1) Budget Data'!$D:$D,$A54&amp;" "&amp;$B54,'1) Budget Data'!$B:$B,"Original")</f>
        <v>0</v>
      </c>
      <c r="D54" s="117">
        <f>SUMIFS('1) Budget Data'!$F:$F,'1) Budget Data'!$C:$C,$A$49,'1) Budget Data'!$A:$A,C$8,'1) Budget Data'!$D:$D,$A54&amp;" "&amp;$B54,'1) Budget Data'!$B:$B,"Revision")</f>
        <v>0</v>
      </c>
      <c r="E54" s="293">
        <f t="shared" si="60"/>
        <v>0</v>
      </c>
      <c r="F54" s="292">
        <f>SUMIFS('1) Budget Data'!$F:$F,'1) Budget Data'!$C:$C,$A$49,'1) Budget Data'!$A:$A,F$8,'1) Budget Data'!$D:$D,$A54&amp;" "&amp;$B54,'1) Budget Data'!$B:$B,"Original")</f>
        <v>0</v>
      </c>
      <c r="G54" s="117">
        <f>SUMIFS('1) Budget Data'!$F:$F,'1) Budget Data'!$C:$C,$A$49,'1) Budget Data'!$A:$A,F$8,'1) Budget Data'!$D:$D,$A54&amp;" "&amp;$B54,'1) Budget Data'!$B:$B,"Revision")</f>
        <v>0</v>
      </c>
      <c r="H54" s="293">
        <f t="shared" si="61"/>
        <v>0</v>
      </c>
      <c r="I54" s="292">
        <f>SUMIFS('1) Budget Data'!$F:$F,'1) Budget Data'!$C:$C,$A$49,'1) Budget Data'!$A:$A,I$8,'1) Budget Data'!$D:$D,$A54,'1) Budget Data'!$B:$B,"Original")</f>
        <v>0</v>
      </c>
      <c r="J54" s="117">
        <f>SUMIFS('1) Budget Data'!$F:$F,'1) Budget Data'!$C:$C,$A$49,'1) Budget Data'!$A:$A,I$8,'1) Budget Data'!$D:$D,$A54,'1) Budget Data'!$B:$B,"Revision")</f>
        <v>0</v>
      </c>
      <c r="K54" s="293">
        <f t="shared" ref="K54" si="64">I54+J54</f>
        <v>0</v>
      </c>
      <c r="L54" s="292">
        <f>SUMIFS('1) Budget Data'!$F:$F,'1) Budget Data'!$C:$C,$A$49,'1) Budget Data'!$A:$A,L$8,'1) Budget Data'!$D:$D,$A54&amp;" "&amp;$B54,'1) Budget Data'!$B:$B,"Original")</f>
        <v>0</v>
      </c>
      <c r="M54" s="117">
        <f>SUMIFS('1) Budget Data'!$F:$F,'1) Budget Data'!$C:$C,$A$49,'1) Budget Data'!$A:$A,L$8,'1) Budget Data'!$D:$D,$A54&amp;" "&amp;$B54,'1) Budget Data'!$B:$B,"Revision")</f>
        <v>0</v>
      </c>
      <c r="N54" s="293">
        <f t="shared" si="62"/>
        <v>0</v>
      </c>
      <c r="O54" s="302">
        <f t="shared" si="4"/>
        <v>0</v>
      </c>
      <c r="P54" s="295">
        <f t="shared" si="5"/>
        <v>0</v>
      </c>
      <c r="Q54" s="302">
        <f t="shared" si="6"/>
        <v>0</v>
      </c>
      <c r="R54" s="296"/>
      <c r="S54" s="319"/>
      <c r="T54" s="298"/>
      <c r="U54" s="298"/>
      <c r="V54" s="298"/>
      <c r="W54" s="298"/>
      <c r="X54" s="298"/>
      <c r="Y54" s="221"/>
      <c r="Z54" s="221"/>
    </row>
    <row r="55" spans="1:26" ht="15">
      <c r="A55" s="434"/>
      <c r="B55" s="435"/>
      <c r="C55" s="304">
        <f t="shared" ref="C55:H55" si="65">SUBTOTAL(9,C50:C54)</f>
        <v>0</v>
      </c>
      <c r="D55" s="305">
        <f t="shared" si="65"/>
        <v>0</v>
      </c>
      <c r="E55" s="306">
        <f t="shared" si="65"/>
        <v>0</v>
      </c>
      <c r="F55" s="304">
        <f t="shared" si="65"/>
        <v>0</v>
      </c>
      <c r="G55" s="305">
        <f t="shared" si="65"/>
        <v>0</v>
      </c>
      <c r="H55" s="306">
        <f t="shared" si="65"/>
        <v>0</v>
      </c>
      <c r="I55" s="299"/>
      <c r="J55" s="159"/>
      <c r="K55" s="300"/>
      <c r="L55" s="304">
        <f t="shared" ref="L55:N55" si="66">SUBTOTAL(9,L50:L54)</f>
        <v>0</v>
      </c>
      <c r="M55" s="305">
        <f t="shared" si="66"/>
        <v>0</v>
      </c>
      <c r="N55" s="306">
        <f t="shared" si="66"/>
        <v>0</v>
      </c>
      <c r="O55" s="307">
        <f t="shared" si="4"/>
        <v>0</v>
      </c>
      <c r="P55" s="308">
        <f t="shared" si="5"/>
        <v>0</v>
      </c>
      <c r="Q55" s="307">
        <f>E55+H55+K55+N55</f>
        <v>0</v>
      </c>
      <c r="R55" s="296"/>
      <c r="S55" s="319"/>
      <c r="T55" s="298"/>
      <c r="U55" s="298"/>
      <c r="V55" s="298"/>
      <c r="W55" s="298"/>
      <c r="X55" s="298"/>
      <c r="Y55" s="221"/>
      <c r="Z55" s="221"/>
    </row>
    <row r="56" spans="1:26" ht="15.75" thickBot="1">
      <c r="A56" s="450" t="s">
        <v>124</v>
      </c>
      <c r="B56" s="451"/>
      <c r="C56" s="320">
        <f t="shared" ref="C56:K56" si="67">SUBTOTAL(9,C11:C54)</f>
        <v>0</v>
      </c>
      <c r="D56" s="321">
        <f t="shared" si="67"/>
        <v>0</v>
      </c>
      <c r="E56" s="322">
        <f t="shared" si="67"/>
        <v>0</v>
      </c>
      <c r="F56" s="320">
        <f t="shared" si="67"/>
        <v>0</v>
      </c>
      <c r="G56" s="321">
        <f t="shared" si="67"/>
        <v>0</v>
      </c>
      <c r="H56" s="322">
        <f t="shared" si="67"/>
        <v>0</v>
      </c>
      <c r="I56" s="320">
        <f t="shared" si="67"/>
        <v>0</v>
      </c>
      <c r="J56" s="321">
        <f t="shared" si="67"/>
        <v>0</v>
      </c>
      <c r="K56" s="322">
        <f t="shared" si="67"/>
        <v>0</v>
      </c>
      <c r="L56" s="320">
        <f t="shared" ref="L56:M56" si="68">SUBTOTAL(9,L11:L54)</f>
        <v>0</v>
      </c>
      <c r="M56" s="321">
        <f t="shared" si="68"/>
        <v>0</v>
      </c>
      <c r="N56" s="322">
        <f t="shared" ref="N56" si="69">SUBTOTAL(9,N11:N54)</f>
        <v>0</v>
      </c>
      <c r="O56" s="323">
        <f t="shared" si="4"/>
        <v>0</v>
      </c>
      <c r="P56" s="324">
        <f t="shared" si="5"/>
        <v>0</v>
      </c>
      <c r="Q56" s="323">
        <f>E56+H56+K56+N56</f>
        <v>0</v>
      </c>
      <c r="R56" s="296"/>
      <c r="S56" s="297"/>
      <c r="T56" s="298"/>
      <c r="U56" s="298"/>
      <c r="V56" s="298"/>
      <c r="W56" s="298"/>
      <c r="X56" s="298"/>
      <c r="Y56" s="221"/>
      <c r="Z56" s="221"/>
    </row>
    <row r="57" spans="1:26">
      <c r="C57" s="325"/>
      <c r="D57" s="326" t="str">
        <f>IF(E56=C6,"",IF(E56&gt;C6,"Over by","Underby"))</f>
        <v/>
      </c>
      <c r="E57" s="327">
        <f>IF(D56="","",E56-C6)</f>
        <v>0</v>
      </c>
      <c r="F57" s="328"/>
      <c r="G57" s="326" t="str">
        <f>IF(H56=G6,"",IF(H56&gt;G6,"Over by","Underby"))</f>
        <v/>
      </c>
      <c r="H57" s="329" t="str">
        <f>IF(G57="","",H56-G6)</f>
        <v/>
      </c>
      <c r="I57" s="328"/>
      <c r="J57" s="326" t="str">
        <f>IF(K56=K6,"",IF(K56&gt;K6,"Over by","Underby"))</f>
        <v/>
      </c>
      <c r="K57" s="330" t="str">
        <f>IF(J57="","",K56-K6)</f>
        <v/>
      </c>
      <c r="L57" s="330"/>
      <c r="M57" s="331"/>
      <c r="N57" s="331"/>
      <c r="O57" s="325"/>
      <c r="P57" s="325"/>
      <c r="Q57" s="325"/>
      <c r="S57" s="221"/>
      <c r="T57" s="221"/>
      <c r="U57" s="221"/>
      <c r="V57" s="221"/>
      <c r="W57" s="221"/>
      <c r="X57" s="221"/>
      <c r="Y57" s="221"/>
      <c r="Z57" s="221"/>
    </row>
    <row r="58" spans="1:26">
      <c r="C58" s="332"/>
      <c r="D58" s="333"/>
      <c r="I58" s="317"/>
      <c r="J58" s="333" t="s">
        <v>132</v>
      </c>
      <c r="P58" s="96" t="s">
        <v>214</v>
      </c>
      <c r="S58" s="221"/>
      <c r="T58" s="221"/>
      <c r="U58" s="221"/>
      <c r="V58" s="221"/>
      <c r="W58" s="221"/>
      <c r="X58" s="221"/>
      <c r="Y58" s="221"/>
      <c r="Z58" s="221"/>
    </row>
    <row r="60" spans="1:26" hidden="1"/>
  </sheetData>
  <sheetProtection algorithmName="SHA-512" hashValue="FRbkC26xZmrEY/cRjj+/w884V3ej2/x5ZejFe4vqtax/K572My6meaypDRvkTV0sINx2TIr2xWKccKDpZK4Apw==" saltValue="3IvtF1y8ZWN0veUTuQMApQ==" spinCount="100000" sheet="1" objects="1" scenarios="1"/>
  <mergeCells count="70">
    <mergeCell ref="A56:B56"/>
    <mergeCell ref="A51:B51"/>
    <mergeCell ref="A52:B52"/>
    <mergeCell ref="A53:B53"/>
    <mergeCell ref="A9:B9"/>
    <mergeCell ref="A49:B49"/>
    <mergeCell ref="A50:B50"/>
    <mergeCell ref="A26:B26"/>
    <mergeCell ref="A27:B27"/>
    <mergeCell ref="A29:B29"/>
    <mergeCell ref="A31:B31"/>
    <mergeCell ref="A18:B18"/>
    <mergeCell ref="A19:B19"/>
    <mergeCell ref="A20:B20"/>
    <mergeCell ref="A23:B23"/>
    <mergeCell ref="A24:B24"/>
    <mergeCell ref="A1:Q1"/>
    <mergeCell ref="A3:P3"/>
    <mergeCell ref="A44:B44"/>
    <mergeCell ref="A32:B32"/>
    <mergeCell ref="A33:B33"/>
    <mergeCell ref="A34:B34"/>
    <mergeCell ref="A35:B35"/>
    <mergeCell ref="A37:B37"/>
    <mergeCell ref="A25:B25"/>
    <mergeCell ref="A10:B10"/>
    <mergeCell ref="A11:B11"/>
    <mergeCell ref="A28:B28"/>
    <mergeCell ref="A12:B12"/>
    <mergeCell ref="A13:B13"/>
    <mergeCell ref="A38:B38"/>
    <mergeCell ref="A39:B39"/>
    <mergeCell ref="A14:B14"/>
    <mergeCell ref="A16:B16"/>
    <mergeCell ref="A17:B17"/>
    <mergeCell ref="A55:B55"/>
    <mergeCell ref="A4:B4"/>
    <mergeCell ref="A8:B8"/>
    <mergeCell ref="A21:B21"/>
    <mergeCell ref="A45:B45"/>
    <mergeCell ref="A46:B46"/>
    <mergeCell ref="A41:B41"/>
    <mergeCell ref="A42:B42"/>
    <mergeCell ref="A43:B43"/>
    <mergeCell ref="F2:I2"/>
    <mergeCell ref="E5:F5"/>
    <mergeCell ref="G4:H4"/>
    <mergeCell ref="I4:J4"/>
    <mergeCell ref="D2:E2"/>
    <mergeCell ref="I8:K8"/>
    <mergeCell ref="C4:D4"/>
    <mergeCell ref="A7:O7"/>
    <mergeCell ref="A6:B6"/>
    <mergeCell ref="I5:J5"/>
    <mergeCell ref="A2:C2"/>
    <mergeCell ref="A5:B5"/>
    <mergeCell ref="K2:M2"/>
    <mergeCell ref="N2:O2"/>
    <mergeCell ref="L8:N8"/>
    <mergeCell ref="K4:L4"/>
    <mergeCell ref="E4:F4"/>
    <mergeCell ref="E6:F6"/>
    <mergeCell ref="O4:P4"/>
    <mergeCell ref="M6:N6"/>
    <mergeCell ref="M4:N4"/>
    <mergeCell ref="I6:J6"/>
    <mergeCell ref="M5:N5"/>
    <mergeCell ref="O8:Q8"/>
    <mergeCell ref="C8:E8"/>
    <mergeCell ref="F8:H8"/>
  </mergeCells>
  <phoneticPr fontId="15" type="noConversion"/>
  <conditionalFormatting sqref="C58">
    <cfRule type="cellIs" dxfId="27" priority="3" operator="lessThan">
      <formula>0</formula>
    </cfRule>
  </conditionalFormatting>
  <conditionalFormatting sqref="C10:Q57">
    <cfRule type="cellIs" dxfId="26" priority="4" operator="lessThan">
      <formula>0</formula>
    </cfRule>
  </conditionalFormatting>
  <conditionalFormatting sqref="I58">
    <cfRule type="cellIs" dxfId="25" priority="1" operator="lessThan">
      <formula>0</formula>
    </cfRule>
  </conditionalFormatting>
  <dataValidations xWindow="169" yWindow="444" count="9">
    <dataValidation type="whole" allowBlank="1" showInputMessage="1" showErrorMessage="1" errorTitle="Award Amounts" error="Either the bugdet is exceeding your award amount for the funding source or an award amount has not been inputted on the Budgets tab." sqref="H56:I56 E56:F56 C56 K56:L56 N56" xr:uid="{00000000-0002-0000-0200-000000000000}">
      <formula1>0</formula1>
      <formula2>A6</formula2>
    </dataValidation>
    <dataValidation allowBlank="1" showInputMessage="1" showErrorMessage="1" promptTitle="Other option" prompt="Enter type of &quot;Other&quot; budgeting for this expense. Go to 1) Budget Data tab and enter the &quot;Other&quot; type in the &quot;Other Explanation &amp; Change Order Detail&quot; column that you just entered here." sqref="B15" xr:uid="{A5FC49FD-34D9-4F76-A3B3-21B8880B2317}"/>
    <dataValidation allowBlank="1" showInputMessage="1" showErrorMessage="1" promptTitle="C Other Option" prompt="Enter type of &quot;Other&quot; budgeting for this expense. Go to 1) Budget Data tab and enter the &quot;Other&quot; type in the &quot;Other Explanation &amp; Change Order Detail&quot; column that you just entered here." sqref="B22" xr:uid="{6D5C9054-D0DF-41D1-8DDC-146FB47583D7}"/>
    <dataValidation allowBlank="1" showInputMessage="1" showErrorMessage="1" promptTitle="PF Other Option" prompt="Enter type of &quot;Other&quot; budgeting for this expense. Go to 1) Budget Data tab and enter the &quot;Other&quot; type in the &quot;Other Explanation &amp; Change Order Detail&quot; column that you just entered here." sqref="B30" xr:uid="{F8DC08FE-BA32-496D-A740-96B6074C09A2}"/>
    <dataValidation allowBlank="1" showInputMessage="1" showErrorMessage="1" promptTitle="IC Other Option" prompt="Enter type of &quot;Other&quot; budgeting for this expense. Go to 1) Budget Data tab and enter the &quot;Other&quot; type in the &quot;Other Explanation &amp; Change Order Detail&quot; column that you just entered here." sqref="B36" xr:uid="{FE7441A2-E50C-49F7-BA06-D251D2C924DB}"/>
    <dataValidation allowBlank="1" showInputMessage="1" showErrorMessage="1" promptTitle="FF Other Option" prompt="Enter type of &quot;Other&quot; budgeting for this expense. Go to 1) Budget Data tab and enter the &quot;Other&quot; type in the &quot;Other Explanation &amp; Change Order Detail&quot; column that you just entered here." sqref="B40" xr:uid="{14CF3EA7-8D22-4847-9221-A3CA8FA32A11}"/>
    <dataValidation allowBlank="1" showInputMessage="1" showErrorMessage="1" promptTitle="SC 1 Other Option" prompt="Enter type of &quot;Other&quot; budgeting for this expense. Go to 1) Budget Data tab and enter the &quot;Other&quot; type in the &quot;Other Explanation &amp; Change Order Detail&quot; column that you just entered here." sqref="B47" xr:uid="{595B5708-CC01-4A79-A6DA-66CB8E54C4CE}"/>
    <dataValidation allowBlank="1" showInputMessage="1" showErrorMessage="1" promptTitle="SC 2 Other Option" prompt="Enter type of &quot;Other&quot; budgeting for this expense. Go to 1) Budget Data tab and enter the &quot;Other&quot; type in the &quot;Other Explanation &amp; Change Order Detail&quot; column that you just entered here." sqref="B48" xr:uid="{F370D46D-429C-4B6D-8D39-1C3B4DA8845E}"/>
    <dataValidation allowBlank="1" showInputMessage="1" showErrorMessage="1" promptTitle="DR Other Option" prompt="Enter type of &quot;Other&quot; budgeting for this expense. Go to 1) Budget Data tab and enter the &quot;Other&quot; type in the &quot;Other Explanation &amp; Change Order Detail&quot; column that you just entered here." sqref="B54" xr:uid="{AA234A56-C863-4A69-BB4F-13B36FEFDA35}"/>
  </dataValidations>
  <pageMargins left="0.25" right="0.25" top="0.25" bottom="0.25" header="0.5" footer="0.5"/>
  <pageSetup scale="56"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169" yWindow="444" count="2">
        <x14:dataValidation type="list" allowBlank="1" showInputMessage="1" showErrorMessage="1" xr:uid="{00000000-0002-0000-0200-000001000000}">
          <x14:formula1>
            <xm:f>Tables!$D$12:$D$15</xm:f>
          </x14:formula1>
          <xm:sqref>D6 H6 P6 L6</xm:sqref>
        </x14:dataValidation>
        <x14:dataValidation type="list" allowBlank="1" showInputMessage="1" showErrorMessage="1" promptTitle="Source" prompt="You can select &quot;Example&quot; to see how the table fills out and reference the budget data. &quot;HOME&quot; must be selected when submitted to SC Housing." xr:uid="{00000000-0002-0000-0200-000002000000}">
          <x14:formula1>
            <xm:f>Tables!$E$25:$E$26</xm:f>
          </x14:formula1>
          <xm:sqref>C8:E8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1009"/>
  <sheetViews>
    <sheetView workbookViewId="0">
      <selection activeCell="A10" sqref="A10"/>
    </sheetView>
  </sheetViews>
  <sheetFormatPr defaultColWidth="0" defaultRowHeight="12.75" zeroHeight="1"/>
  <cols>
    <col min="1" max="1" width="12.42578125" customWidth="1"/>
    <col min="2" max="2" width="26.7109375" customWidth="1"/>
    <col min="3" max="3" width="39.140625" customWidth="1"/>
    <col min="4" max="4" width="39.85546875" customWidth="1"/>
    <col min="5" max="5" width="13" customWidth="1"/>
    <col min="6" max="6" width="11" style="244" bestFit="1" customWidth="1"/>
    <col min="7" max="7" width="13.7109375" style="251" customWidth="1"/>
    <col min="8" max="8" width="24" customWidth="1"/>
    <col min="9" max="9" width="8.42578125" style="244" customWidth="1"/>
    <col min="10" max="10" width="1.7109375" customWidth="1"/>
    <col min="11" max="13" width="26.7109375" customWidth="1"/>
    <col min="14" max="16384" width="26.7109375" hidden="1"/>
  </cols>
  <sheetData>
    <row r="1" spans="1:13" ht="51" customHeight="1" thickBot="1">
      <c r="A1" s="240" t="s">
        <v>68</v>
      </c>
      <c r="B1" s="206" t="s">
        <v>39</v>
      </c>
      <c r="C1" s="206" t="s">
        <v>40</v>
      </c>
      <c r="D1" s="235" t="s">
        <v>183</v>
      </c>
      <c r="E1" s="235" t="s">
        <v>36</v>
      </c>
      <c r="F1" s="235" t="s">
        <v>48</v>
      </c>
      <c r="G1" s="241" t="s">
        <v>77</v>
      </c>
      <c r="H1" s="235" t="s">
        <v>37</v>
      </c>
      <c r="I1" s="235" t="s">
        <v>38</v>
      </c>
      <c r="K1" s="211"/>
      <c r="L1" s="211"/>
      <c r="M1" s="211"/>
    </row>
    <row r="2" spans="1:13" ht="13.5" customHeight="1">
      <c r="A2" s="63" t="s">
        <v>74</v>
      </c>
      <c r="B2" s="12" t="s">
        <v>41</v>
      </c>
      <c r="C2" s="63" t="s">
        <v>11</v>
      </c>
      <c r="D2" s="236"/>
      <c r="E2" s="237">
        <v>5000</v>
      </c>
      <c r="F2" s="252">
        <v>43997</v>
      </c>
      <c r="G2" s="238" t="s">
        <v>188</v>
      </c>
      <c r="H2" s="236" t="s">
        <v>189</v>
      </c>
      <c r="I2" s="239">
        <v>1</v>
      </c>
      <c r="K2" s="211"/>
      <c r="L2" s="211"/>
      <c r="M2" s="211"/>
    </row>
    <row r="3" spans="1:13" ht="13.5" customHeight="1">
      <c r="A3" s="63" t="s">
        <v>74</v>
      </c>
      <c r="B3" s="12" t="s">
        <v>43</v>
      </c>
      <c r="C3" s="63" t="s">
        <v>15</v>
      </c>
      <c r="D3" s="236"/>
      <c r="E3" s="237">
        <v>4000</v>
      </c>
      <c r="F3" s="252">
        <v>44063</v>
      </c>
      <c r="G3" s="238" t="s">
        <v>190</v>
      </c>
      <c r="H3" s="236" t="s">
        <v>191</v>
      </c>
      <c r="I3" s="239">
        <v>3</v>
      </c>
      <c r="K3" s="211"/>
      <c r="L3" s="211"/>
      <c r="M3" s="211"/>
    </row>
    <row r="4" spans="1:13" ht="13.5" customHeight="1">
      <c r="A4" s="63" t="s">
        <v>74</v>
      </c>
      <c r="B4" s="12" t="s">
        <v>46</v>
      </c>
      <c r="C4" s="63" t="s">
        <v>22</v>
      </c>
      <c r="D4" s="236"/>
      <c r="E4" s="237">
        <v>500</v>
      </c>
      <c r="F4" s="252">
        <v>43845</v>
      </c>
      <c r="G4" s="238" t="s">
        <v>192</v>
      </c>
      <c r="H4" s="236" t="s">
        <v>193</v>
      </c>
      <c r="I4" s="239">
        <v>1</v>
      </c>
      <c r="K4" s="211"/>
      <c r="L4" s="211"/>
      <c r="M4" s="211"/>
    </row>
    <row r="5" spans="1:13" ht="13.5" customHeight="1">
      <c r="A5" s="63" t="s">
        <v>74</v>
      </c>
      <c r="B5" s="12" t="s">
        <v>46</v>
      </c>
      <c r="C5" s="336" t="s">
        <v>205</v>
      </c>
      <c r="D5" s="337" t="s">
        <v>215</v>
      </c>
      <c r="E5" s="237">
        <v>100</v>
      </c>
      <c r="F5" s="252">
        <v>43862</v>
      </c>
      <c r="G5" s="238" t="s">
        <v>200</v>
      </c>
      <c r="H5" s="236" t="s">
        <v>194</v>
      </c>
      <c r="I5" s="239">
        <v>1</v>
      </c>
      <c r="K5" s="211"/>
      <c r="L5" s="211"/>
      <c r="M5" s="211"/>
    </row>
    <row r="6" spans="1:13" ht="13.5" customHeight="1">
      <c r="A6" s="63" t="s">
        <v>74</v>
      </c>
      <c r="B6" s="12" t="s">
        <v>6</v>
      </c>
      <c r="C6" s="271" t="s">
        <v>180</v>
      </c>
      <c r="D6" s="272" t="s">
        <v>184</v>
      </c>
      <c r="E6" s="237">
        <v>300</v>
      </c>
      <c r="F6" s="252">
        <v>44018</v>
      </c>
      <c r="G6" s="238" t="s">
        <v>195</v>
      </c>
      <c r="H6" s="236" t="s">
        <v>194</v>
      </c>
      <c r="I6" s="239">
        <v>1</v>
      </c>
      <c r="K6" s="211"/>
      <c r="L6" s="211"/>
      <c r="M6" s="211"/>
    </row>
    <row r="7" spans="1:13" ht="13.5" customHeight="1">
      <c r="A7" s="63" t="s">
        <v>74</v>
      </c>
      <c r="B7" s="12" t="s">
        <v>42</v>
      </c>
      <c r="C7" s="63" t="s">
        <v>0</v>
      </c>
      <c r="D7" s="236"/>
      <c r="E7" s="237">
        <v>15000</v>
      </c>
      <c r="F7" s="252">
        <v>44062</v>
      </c>
      <c r="G7" s="238" t="s">
        <v>196</v>
      </c>
      <c r="H7" s="236" t="s">
        <v>197</v>
      </c>
      <c r="I7" s="239">
        <v>2</v>
      </c>
      <c r="K7" s="211"/>
      <c r="L7" s="211"/>
      <c r="M7" s="211"/>
    </row>
    <row r="8" spans="1:13" ht="13.5" customHeight="1">
      <c r="A8" s="63" t="s">
        <v>74</v>
      </c>
      <c r="B8" s="12" t="s">
        <v>6</v>
      </c>
      <c r="C8" s="63" t="s">
        <v>7</v>
      </c>
      <c r="D8" s="236"/>
      <c r="E8" s="237">
        <v>20000</v>
      </c>
      <c r="F8" s="252">
        <v>44075</v>
      </c>
      <c r="G8" s="238" t="s">
        <v>198</v>
      </c>
      <c r="H8" s="236" t="s">
        <v>199</v>
      </c>
      <c r="I8" s="239">
        <v>3</v>
      </c>
      <c r="K8" s="211"/>
      <c r="L8" s="211"/>
      <c r="M8" s="211"/>
    </row>
    <row r="9" spans="1:13">
      <c r="A9" s="75"/>
      <c r="B9" s="76"/>
      <c r="C9" s="75"/>
      <c r="D9" s="75"/>
      <c r="E9" s="77"/>
      <c r="F9" s="253"/>
      <c r="G9" s="245"/>
      <c r="H9" s="75"/>
      <c r="I9" s="242"/>
      <c r="K9" s="211"/>
      <c r="L9" s="211"/>
      <c r="M9" s="211"/>
    </row>
    <row r="10" spans="1:13">
      <c r="A10" s="63"/>
      <c r="B10" s="12"/>
      <c r="C10" s="63"/>
      <c r="D10" s="63"/>
      <c r="E10" s="67"/>
      <c r="F10" s="254"/>
      <c r="G10" s="246"/>
      <c r="H10" s="63"/>
      <c r="I10" s="239"/>
      <c r="K10" s="211"/>
      <c r="L10" s="211"/>
      <c r="M10" s="211"/>
    </row>
    <row r="11" spans="1:13">
      <c r="A11" s="63"/>
      <c r="B11" s="12"/>
      <c r="C11" s="63"/>
      <c r="D11" s="63"/>
      <c r="E11" s="67"/>
      <c r="F11" s="254"/>
      <c r="G11" s="246"/>
      <c r="H11" s="63"/>
      <c r="I11" s="239"/>
      <c r="K11" s="211"/>
      <c r="L11" s="211"/>
      <c r="M11" s="211"/>
    </row>
    <row r="12" spans="1:13">
      <c r="A12" s="63"/>
      <c r="B12" s="12"/>
      <c r="C12" s="63"/>
      <c r="D12" s="63"/>
      <c r="E12" s="67"/>
      <c r="F12" s="254"/>
      <c r="G12" s="246"/>
      <c r="H12" s="63"/>
      <c r="I12" s="239"/>
      <c r="K12" s="211"/>
      <c r="L12" s="211"/>
      <c r="M12" s="211"/>
    </row>
    <row r="13" spans="1:13">
      <c r="A13" s="63"/>
      <c r="B13" s="12"/>
      <c r="C13" s="63"/>
      <c r="D13" s="63"/>
      <c r="E13" s="67"/>
      <c r="F13" s="254"/>
      <c r="G13" s="247"/>
      <c r="H13" s="63"/>
      <c r="I13" s="239"/>
      <c r="K13" s="211"/>
      <c r="L13" s="211"/>
      <c r="M13" s="211"/>
    </row>
    <row r="14" spans="1:13">
      <c r="A14" s="63"/>
      <c r="B14" s="12"/>
      <c r="C14" s="63"/>
      <c r="D14" s="63"/>
      <c r="E14" s="67"/>
      <c r="F14" s="254"/>
      <c r="G14" s="246"/>
      <c r="H14" s="63"/>
      <c r="I14" s="239"/>
      <c r="K14" s="211"/>
      <c r="L14" s="211"/>
      <c r="M14" s="211"/>
    </row>
    <row r="15" spans="1:13">
      <c r="A15" s="63"/>
      <c r="B15" s="12"/>
      <c r="C15" s="63"/>
      <c r="D15" s="63"/>
      <c r="E15" s="67"/>
      <c r="F15" s="254"/>
      <c r="G15" s="246"/>
      <c r="H15" s="63"/>
      <c r="I15" s="239"/>
      <c r="K15" s="211"/>
      <c r="L15" s="211"/>
      <c r="M15" s="211"/>
    </row>
    <row r="16" spans="1:13">
      <c r="A16" s="63"/>
      <c r="B16" s="12"/>
      <c r="C16" s="63"/>
      <c r="D16" s="63"/>
      <c r="E16" s="67"/>
      <c r="F16" s="254"/>
      <c r="G16" s="247"/>
      <c r="H16" s="63"/>
      <c r="I16" s="239"/>
      <c r="K16" s="211"/>
      <c r="L16" s="211"/>
      <c r="M16" s="211"/>
    </row>
    <row r="17" spans="1:13">
      <c r="A17" s="63"/>
      <c r="B17" s="12"/>
      <c r="C17" s="63"/>
      <c r="D17" s="63"/>
      <c r="E17" s="67"/>
      <c r="F17" s="254"/>
      <c r="G17" s="246"/>
      <c r="H17" s="63"/>
      <c r="I17" s="239"/>
      <c r="K17" s="211"/>
      <c r="L17" s="211"/>
      <c r="M17" s="211"/>
    </row>
    <row r="18" spans="1:13">
      <c r="A18" s="63"/>
      <c r="B18" s="12"/>
      <c r="C18" s="63"/>
      <c r="D18" s="63"/>
      <c r="E18" s="67"/>
      <c r="F18" s="254"/>
      <c r="G18" s="246"/>
      <c r="H18" s="63"/>
      <c r="I18" s="239"/>
      <c r="K18" s="211"/>
      <c r="L18" s="211"/>
      <c r="M18" s="211"/>
    </row>
    <row r="19" spans="1:13">
      <c r="A19" s="63"/>
      <c r="B19" s="12"/>
      <c r="C19" s="63"/>
      <c r="D19" s="63"/>
      <c r="E19" s="67"/>
      <c r="F19" s="254"/>
      <c r="G19" s="246"/>
      <c r="H19" s="63"/>
      <c r="I19" s="239"/>
      <c r="K19" s="211"/>
      <c r="L19" s="211"/>
      <c r="M19" s="211"/>
    </row>
    <row r="20" spans="1:13">
      <c r="A20" s="63"/>
      <c r="B20" s="12"/>
      <c r="C20" s="13"/>
      <c r="D20" s="13"/>
      <c r="E20" s="67"/>
      <c r="F20" s="254"/>
      <c r="G20" s="248"/>
      <c r="H20" s="63"/>
      <c r="I20" s="239"/>
      <c r="K20" s="211"/>
      <c r="L20" s="211"/>
      <c r="M20" s="211"/>
    </row>
    <row r="21" spans="1:13">
      <c r="A21" s="63"/>
      <c r="B21" s="12"/>
      <c r="C21" s="13"/>
      <c r="D21" s="13"/>
      <c r="E21" s="67"/>
      <c r="F21" s="254"/>
      <c r="G21" s="248"/>
      <c r="H21" s="63"/>
      <c r="I21" s="239"/>
      <c r="K21" s="211"/>
      <c r="L21" s="211"/>
      <c r="M21" s="211"/>
    </row>
    <row r="22" spans="1:13">
      <c r="A22" s="63"/>
      <c r="B22" s="12"/>
      <c r="C22" s="13"/>
      <c r="D22" s="13"/>
      <c r="E22" s="67"/>
      <c r="F22" s="254"/>
      <c r="G22" s="248"/>
      <c r="H22" s="63"/>
      <c r="I22" s="239"/>
      <c r="K22" s="211"/>
      <c r="L22" s="211"/>
      <c r="M22" s="211"/>
    </row>
    <row r="23" spans="1:13">
      <c r="A23" s="63"/>
      <c r="B23" s="12"/>
      <c r="C23" s="63"/>
      <c r="D23" s="63"/>
      <c r="E23" s="67"/>
      <c r="F23" s="254"/>
      <c r="G23" s="248"/>
      <c r="H23" s="63"/>
      <c r="I23" s="239"/>
      <c r="K23" s="211"/>
      <c r="L23" s="211"/>
      <c r="M23" s="211"/>
    </row>
    <row r="24" spans="1:13">
      <c r="A24" s="63"/>
      <c r="B24" s="12"/>
      <c r="C24" s="63"/>
      <c r="D24" s="63"/>
      <c r="E24" s="67"/>
      <c r="F24" s="254"/>
      <c r="G24" s="248"/>
      <c r="H24" s="63"/>
      <c r="I24" s="239"/>
      <c r="K24" s="211"/>
      <c r="L24" s="211"/>
      <c r="M24" s="211"/>
    </row>
    <row r="25" spans="1:13">
      <c r="A25" s="63"/>
      <c r="B25" s="12"/>
      <c r="C25" s="13"/>
      <c r="D25" s="13"/>
      <c r="E25" s="67"/>
      <c r="F25" s="254"/>
      <c r="G25" s="248"/>
      <c r="H25" s="63"/>
      <c r="I25" s="239"/>
      <c r="K25" s="211"/>
      <c r="L25" s="211"/>
      <c r="M25" s="211"/>
    </row>
    <row r="26" spans="1:13">
      <c r="A26" s="63"/>
      <c r="B26" s="12"/>
      <c r="C26" s="63"/>
      <c r="D26" s="63"/>
      <c r="E26" s="67"/>
      <c r="F26" s="254"/>
      <c r="G26" s="248"/>
      <c r="H26" s="63"/>
      <c r="I26" s="239"/>
      <c r="K26" s="211"/>
      <c r="L26" s="211"/>
      <c r="M26" s="211"/>
    </row>
    <row r="27" spans="1:13">
      <c r="A27" s="63"/>
      <c r="B27" s="12"/>
      <c r="C27" s="63"/>
      <c r="D27" s="63"/>
      <c r="E27" s="67"/>
      <c r="F27" s="254"/>
      <c r="G27" s="248"/>
      <c r="H27" s="63"/>
      <c r="I27" s="239"/>
      <c r="K27" s="211"/>
      <c r="L27" s="211"/>
      <c r="M27" s="211"/>
    </row>
    <row r="28" spans="1:13">
      <c r="A28" s="63"/>
      <c r="B28" s="12"/>
      <c r="C28" s="63"/>
      <c r="D28" s="63"/>
      <c r="E28" s="67"/>
      <c r="F28" s="254"/>
      <c r="G28" s="248"/>
      <c r="H28" s="63"/>
      <c r="I28" s="239"/>
      <c r="K28" s="211"/>
      <c r="L28" s="211"/>
      <c r="M28" s="211"/>
    </row>
    <row r="29" spans="1:13">
      <c r="A29" s="63"/>
      <c r="B29" s="12"/>
      <c r="C29" s="13"/>
      <c r="D29" s="13"/>
      <c r="E29" s="67"/>
      <c r="F29" s="254"/>
      <c r="G29" s="248"/>
      <c r="H29" s="63"/>
      <c r="I29" s="239"/>
      <c r="K29" s="211"/>
      <c r="L29" s="211"/>
      <c r="M29" s="211"/>
    </row>
    <row r="30" spans="1:13">
      <c r="A30" s="63"/>
      <c r="B30" s="12"/>
      <c r="C30" s="13"/>
      <c r="D30" s="13"/>
      <c r="E30" s="67"/>
      <c r="F30" s="254"/>
      <c r="G30" s="248"/>
      <c r="H30" s="63"/>
      <c r="I30" s="239"/>
      <c r="K30" s="211"/>
      <c r="L30" s="211"/>
      <c r="M30" s="211"/>
    </row>
    <row r="31" spans="1:13">
      <c r="A31" s="63"/>
      <c r="B31" s="12"/>
      <c r="C31" s="13"/>
      <c r="D31" s="13"/>
      <c r="E31" s="67"/>
      <c r="F31" s="254"/>
      <c r="G31" s="248"/>
      <c r="H31" s="63"/>
      <c r="I31" s="239"/>
      <c r="K31" s="211"/>
      <c r="L31" s="211"/>
      <c r="M31" s="211"/>
    </row>
    <row r="32" spans="1:13">
      <c r="A32" s="63"/>
      <c r="B32" s="12"/>
      <c r="C32" s="13"/>
      <c r="D32" s="63"/>
      <c r="E32" s="67"/>
      <c r="F32" s="254"/>
      <c r="G32" s="248"/>
      <c r="H32" s="63"/>
      <c r="I32" s="239"/>
      <c r="K32" s="211"/>
      <c r="L32" s="211"/>
      <c r="M32" s="211"/>
    </row>
    <row r="33" spans="1:13">
      <c r="A33" s="63"/>
      <c r="B33" s="12"/>
      <c r="C33" s="13"/>
      <c r="D33" s="63"/>
      <c r="E33" s="67"/>
      <c r="F33" s="254"/>
      <c r="G33" s="248"/>
      <c r="H33" s="63"/>
      <c r="I33" s="239"/>
      <c r="K33" s="211"/>
      <c r="L33" s="211"/>
      <c r="M33" s="211"/>
    </row>
    <row r="34" spans="1:13">
      <c r="A34" s="63"/>
      <c r="B34" s="12"/>
      <c r="C34" s="13"/>
      <c r="D34" s="13"/>
      <c r="E34" s="67"/>
      <c r="F34" s="254"/>
      <c r="G34" s="248"/>
      <c r="H34" s="63"/>
      <c r="I34" s="239"/>
      <c r="K34" s="211"/>
      <c r="L34" s="211"/>
      <c r="M34" s="211"/>
    </row>
    <row r="35" spans="1:13">
      <c r="A35" s="63"/>
      <c r="B35" s="12"/>
      <c r="C35" s="13"/>
      <c r="D35" s="13"/>
      <c r="E35" s="67"/>
      <c r="F35" s="254"/>
      <c r="G35" s="248"/>
      <c r="H35" s="63"/>
      <c r="I35" s="239"/>
      <c r="K35" s="211"/>
      <c r="L35" s="211"/>
      <c r="M35" s="211"/>
    </row>
    <row r="36" spans="1:13">
      <c r="A36" s="63"/>
      <c r="B36" s="12"/>
      <c r="C36" s="13"/>
      <c r="D36" s="13"/>
      <c r="E36" s="67"/>
      <c r="F36" s="254"/>
      <c r="G36" s="248"/>
      <c r="H36" s="63"/>
      <c r="I36" s="239"/>
      <c r="K36" s="211"/>
      <c r="L36" s="211"/>
      <c r="M36" s="211"/>
    </row>
    <row r="37" spans="1:13">
      <c r="A37" s="63"/>
      <c r="B37" s="12"/>
      <c r="C37" s="13"/>
      <c r="D37" s="13"/>
      <c r="E37" s="67"/>
      <c r="F37" s="254"/>
      <c r="G37" s="248"/>
      <c r="H37" s="63"/>
      <c r="I37" s="239"/>
      <c r="K37" s="211"/>
      <c r="L37" s="211"/>
      <c r="M37" s="211"/>
    </row>
    <row r="38" spans="1:13">
      <c r="A38" s="63"/>
      <c r="B38" s="12"/>
      <c r="C38" s="13"/>
      <c r="D38" s="13"/>
      <c r="E38" s="67"/>
      <c r="F38" s="254"/>
      <c r="G38" s="248"/>
      <c r="H38" s="63"/>
      <c r="I38" s="239"/>
      <c r="K38" s="211"/>
      <c r="L38" s="211"/>
      <c r="M38" s="211"/>
    </row>
    <row r="39" spans="1:13">
      <c r="A39" s="63"/>
      <c r="B39" s="12"/>
      <c r="C39" s="13"/>
      <c r="D39" s="13"/>
      <c r="E39" s="67"/>
      <c r="F39" s="254"/>
      <c r="G39" s="248"/>
      <c r="H39" s="63"/>
      <c r="I39" s="239"/>
      <c r="K39" s="211"/>
      <c r="L39" s="211"/>
      <c r="M39" s="211"/>
    </row>
    <row r="40" spans="1:13">
      <c r="A40" s="63"/>
      <c r="B40" s="12"/>
      <c r="C40" s="13"/>
      <c r="D40" s="13"/>
      <c r="E40" s="67"/>
      <c r="F40" s="254"/>
      <c r="G40" s="248"/>
      <c r="H40" s="63"/>
      <c r="I40" s="239"/>
      <c r="K40" s="211"/>
      <c r="L40" s="211"/>
      <c r="M40" s="211"/>
    </row>
    <row r="41" spans="1:13">
      <c r="A41" s="63"/>
      <c r="B41" s="12"/>
      <c r="C41" s="13"/>
      <c r="D41" s="13"/>
      <c r="E41" s="67"/>
      <c r="F41" s="254"/>
      <c r="G41" s="248"/>
      <c r="H41" s="63"/>
      <c r="I41" s="239"/>
      <c r="K41" s="211"/>
      <c r="L41" s="211"/>
      <c r="M41" s="211"/>
    </row>
    <row r="42" spans="1:13">
      <c r="A42" s="63"/>
      <c r="B42" s="12"/>
      <c r="C42" s="13"/>
      <c r="D42" s="13"/>
      <c r="E42" s="67"/>
      <c r="F42" s="254"/>
      <c r="G42" s="248"/>
      <c r="H42" s="63"/>
      <c r="I42" s="239"/>
      <c r="K42" s="211"/>
      <c r="L42" s="211"/>
      <c r="M42" s="211"/>
    </row>
    <row r="43" spans="1:13">
      <c r="A43" s="63"/>
      <c r="B43" s="12"/>
      <c r="C43" s="13"/>
      <c r="D43" s="63"/>
      <c r="E43" s="67"/>
      <c r="F43" s="254"/>
      <c r="G43" s="248"/>
      <c r="H43" s="63"/>
      <c r="I43" s="239"/>
      <c r="K43" s="211"/>
      <c r="L43" s="211"/>
      <c r="M43" s="211"/>
    </row>
    <row r="44" spans="1:13">
      <c r="A44" s="63"/>
      <c r="B44" s="12"/>
      <c r="C44" s="13"/>
      <c r="D44" s="13"/>
      <c r="E44" s="67"/>
      <c r="F44" s="255"/>
      <c r="G44" s="248"/>
      <c r="H44" s="63"/>
      <c r="I44" s="239"/>
      <c r="K44" s="211"/>
      <c r="L44" s="211"/>
      <c r="M44" s="211"/>
    </row>
    <row r="45" spans="1:13">
      <c r="A45" s="63"/>
      <c r="B45" s="12"/>
      <c r="C45" s="13"/>
      <c r="D45" s="13"/>
      <c r="E45" s="67"/>
      <c r="F45" s="254"/>
      <c r="G45" s="248"/>
      <c r="H45" s="63"/>
      <c r="I45" s="239"/>
      <c r="K45" s="211"/>
      <c r="L45" s="211"/>
      <c r="M45" s="211"/>
    </row>
    <row r="46" spans="1:13">
      <c r="A46" s="63"/>
      <c r="B46" s="12"/>
      <c r="C46" s="13"/>
      <c r="D46" s="13"/>
      <c r="E46" s="67"/>
      <c r="F46" s="254"/>
      <c r="G46" s="248"/>
      <c r="H46" s="63"/>
      <c r="I46" s="239"/>
      <c r="K46" s="211"/>
      <c r="L46" s="211"/>
      <c r="M46" s="211"/>
    </row>
    <row r="47" spans="1:13">
      <c r="A47" s="63"/>
      <c r="B47" s="12"/>
      <c r="C47" s="13"/>
      <c r="D47" s="63"/>
      <c r="E47" s="67"/>
      <c r="F47" s="254"/>
      <c r="G47" s="248"/>
      <c r="H47" s="63"/>
      <c r="I47" s="239"/>
      <c r="K47" s="211"/>
      <c r="L47" s="211"/>
      <c r="M47" s="211"/>
    </row>
    <row r="48" spans="1:13">
      <c r="A48" s="63"/>
      <c r="B48" s="12"/>
      <c r="C48" s="13"/>
      <c r="D48" s="63"/>
      <c r="E48" s="67"/>
      <c r="F48" s="254"/>
      <c r="G48" s="248"/>
      <c r="H48" s="63"/>
      <c r="I48" s="239"/>
      <c r="K48" s="211"/>
      <c r="L48" s="211"/>
      <c r="M48" s="211"/>
    </row>
    <row r="49" spans="1:13">
      <c r="A49" s="63"/>
      <c r="B49" s="12"/>
      <c r="C49" s="13"/>
      <c r="D49" s="13"/>
      <c r="E49" s="67"/>
      <c r="F49" s="254"/>
      <c r="G49" s="248"/>
      <c r="H49" s="63"/>
      <c r="I49" s="239"/>
      <c r="K49" s="211"/>
      <c r="L49" s="211"/>
      <c r="M49" s="211"/>
    </row>
    <row r="50" spans="1:13">
      <c r="A50" s="63"/>
      <c r="B50" s="12"/>
      <c r="C50" s="13"/>
      <c r="D50" s="13"/>
      <c r="E50" s="67"/>
      <c r="F50" s="254"/>
      <c r="G50" s="248"/>
      <c r="H50" s="63"/>
      <c r="I50" s="239"/>
      <c r="K50" s="211"/>
      <c r="L50" s="211"/>
      <c r="M50" s="211"/>
    </row>
    <row r="51" spans="1:13">
      <c r="A51" s="63"/>
      <c r="B51" s="12"/>
      <c r="C51" s="13"/>
      <c r="D51" s="13"/>
      <c r="E51" s="67"/>
      <c r="F51" s="254"/>
      <c r="G51" s="248"/>
      <c r="H51" s="63"/>
      <c r="I51" s="239"/>
      <c r="K51" s="211"/>
      <c r="L51" s="211"/>
      <c r="M51" s="211"/>
    </row>
    <row r="52" spans="1:13">
      <c r="A52" s="63"/>
      <c r="B52" s="12"/>
      <c r="C52" s="13"/>
      <c r="D52" s="13"/>
      <c r="E52" s="67"/>
      <c r="F52" s="254"/>
      <c r="G52" s="248"/>
      <c r="H52" s="63"/>
      <c r="I52" s="239"/>
      <c r="K52" s="211"/>
      <c r="L52" s="211"/>
      <c r="M52" s="211"/>
    </row>
    <row r="53" spans="1:13">
      <c r="A53" s="63"/>
      <c r="B53" s="12"/>
      <c r="C53" s="13"/>
      <c r="D53" s="13"/>
      <c r="E53" s="67"/>
      <c r="F53" s="254"/>
      <c r="G53" s="248"/>
      <c r="H53" s="63"/>
      <c r="I53" s="239"/>
      <c r="K53" s="211"/>
      <c r="L53" s="211"/>
      <c r="M53" s="211"/>
    </row>
    <row r="54" spans="1:13">
      <c r="A54" s="63"/>
      <c r="B54" s="12"/>
      <c r="C54" s="13"/>
      <c r="D54" s="13"/>
      <c r="E54" s="67"/>
      <c r="F54" s="254"/>
      <c r="G54" s="248"/>
      <c r="H54" s="63"/>
      <c r="I54" s="239"/>
      <c r="K54" s="211"/>
      <c r="L54" s="211"/>
      <c r="M54" s="211"/>
    </row>
    <row r="55" spans="1:13">
      <c r="A55" s="63"/>
      <c r="B55" s="12"/>
      <c r="C55" s="13"/>
      <c r="D55" s="13"/>
      <c r="E55" s="67"/>
      <c r="F55" s="254"/>
      <c r="G55" s="248"/>
      <c r="H55" s="63"/>
      <c r="I55" s="239"/>
      <c r="K55" s="211"/>
      <c r="L55" s="211"/>
      <c r="M55" s="211"/>
    </row>
    <row r="56" spans="1:13">
      <c r="A56" s="63"/>
      <c r="B56" s="12"/>
      <c r="C56" s="13"/>
      <c r="D56" s="13"/>
      <c r="E56" s="67"/>
      <c r="F56" s="254"/>
      <c r="G56" s="248"/>
      <c r="H56" s="63"/>
      <c r="I56" s="239"/>
      <c r="K56" s="211"/>
      <c r="L56" s="211"/>
      <c r="M56" s="211"/>
    </row>
    <row r="57" spans="1:13">
      <c r="A57" s="63"/>
      <c r="B57" s="12"/>
      <c r="C57" s="13"/>
      <c r="D57" s="13"/>
      <c r="E57" s="67"/>
      <c r="F57" s="254"/>
      <c r="G57" s="248"/>
      <c r="H57" s="63"/>
      <c r="I57" s="239"/>
      <c r="K57" s="211"/>
      <c r="L57" s="211"/>
      <c r="M57" s="211"/>
    </row>
    <row r="58" spans="1:13">
      <c r="A58" s="63"/>
      <c r="B58" s="12"/>
      <c r="C58" s="13"/>
      <c r="D58" s="13"/>
      <c r="E58" s="67"/>
      <c r="F58" s="254"/>
      <c r="G58" s="248"/>
      <c r="H58" s="63"/>
      <c r="I58" s="239"/>
      <c r="K58" s="211"/>
      <c r="L58" s="211"/>
      <c r="M58" s="211"/>
    </row>
    <row r="59" spans="1:13">
      <c r="A59" s="63"/>
      <c r="B59" s="12"/>
      <c r="C59" s="13"/>
      <c r="D59" s="13"/>
      <c r="E59" s="67"/>
      <c r="F59" s="254"/>
      <c r="G59" s="248"/>
      <c r="H59" s="63"/>
      <c r="I59" s="239"/>
      <c r="K59" s="211"/>
      <c r="L59" s="211"/>
      <c r="M59" s="211"/>
    </row>
    <row r="60" spans="1:13">
      <c r="A60" s="63"/>
      <c r="B60" s="12"/>
      <c r="C60" s="13"/>
      <c r="D60" s="13"/>
      <c r="E60" s="67"/>
      <c r="F60" s="254"/>
      <c r="G60" s="248"/>
      <c r="H60" s="63"/>
      <c r="I60" s="239"/>
      <c r="K60" s="211"/>
      <c r="L60" s="211"/>
      <c r="M60" s="211"/>
    </row>
    <row r="61" spans="1:13">
      <c r="A61" s="63"/>
      <c r="B61" s="12"/>
      <c r="C61" s="13"/>
      <c r="D61" s="13"/>
      <c r="E61" s="67"/>
      <c r="F61" s="254"/>
      <c r="G61" s="248"/>
      <c r="H61" s="63"/>
      <c r="I61" s="239"/>
      <c r="K61" s="211"/>
      <c r="L61" s="211"/>
      <c r="M61" s="211"/>
    </row>
    <row r="62" spans="1:13">
      <c r="A62" s="63"/>
      <c r="B62" s="12"/>
      <c r="C62" s="13"/>
      <c r="D62" s="13"/>
      <c r="E62" s="67"/>
      <c r="F62" s="254"/>
      <c r="G62" s="248"/>
      <c r="H62" s="63"/>
      <c r="I62" s="239"/>
      <c r="K62" s="211"/>
      <c r="L62" s="211"/>
      <c r="M62" s="211"/>
    </row>
    <row r="63" spans="1:13">
      <c r="A63" s="63"/>
      <c r="B63" s="12"/>
      <c r="C63" s="13"/>
      <c r="D63" s="13"/>
      <c r="E63" s="67"/>
      <c r="F63" s="254"/>
      <c r="G63" s="248"/>
      <c r="H63" s="63"/>
      <c r="I63" s="239"/>
      <c r="K63" s="211"/>
      <c r="L63" s="211"/>
      <c r="M63" s="211"/>
    </row>
    <row r="64" spans="1:13">
      <c r="A64" s="63"/>
      <c r="B64" s="12"/>
      <c r="C64" s="13"/>
      <c r="D64" s="13"/>
      <c r="E64" s="67"/>
      <c r="F64" s="254"/>
      <c r="G64" s="246"/>
      <c r="H64" s="63"/>
      <c r="I64" s="239"/>
      <c r="K64" s="211"/>
      <c r="L64" s="211"/>
      <c r="M64" s="211"/>
    </row>
    <row r="65" spans="1:13">
      <c r="A65" s="63"/>
      <c r="B65" s="12"/>
      <c r="C65" s="13"/>
      <c r="D65" s="13"/>
      <c r="E65" s="67"/>
      <c r="F65" s="254"/>
      <c r="G65" s="246"/>
      <c r="H65" s="63"/>
      <c r="I65" s="239"/>
      <c r="K65" s="211"/>
      <c r="L65" s="211"/>
      <c r="M65" s="211"/>
    </row>
    <row r="66" spans="1:13">
      <c r="A66" s="63"/>
      <c r="B66" s="12"/>
      <c r="C66" s="13"/>
      <c r="D66" s="13"/>
      <c r="E66" s="67"/>
      <c r="F66" s="254"/>
      <c r="G66" s="246"/>
      <c r="H66" s="63"/>
      <c r="I66" s="239"/>
      <c r="K66" s="211"/>
      <c r="L66" s="211"/>
      <c r="M66" s="211"/>
    </row>
    <row r="67" spans="1:13">
      <c r="A67" s="63"/>
      <c r="B67" s="12"/>
      <c r="C67" s="13"/>
      <c r="D67" s="13"/>
      <c r="E67" s="67"/>
      <c r="F67" s="254"/>
      <c r="G67" s="246"/>
      <c r="H67" s="63"/>
      <c r="I67" s="239"/>
      <c r="K67" s="211"/>
      <c r="L67" s="211"/>
      <c r="M67" s="211"/>
    </row>
    <row r="68" spans="1:13">
      <c r="A68" s="63"/>
      <c r="B68" s="12"/>
      <c r="C68" s="13"/>
      <c r="D68" s="13"/>
      <c r="E68" s="67"/>
      <c r="F68" s="254"/>
      <c r="G68" s="246"/>
      <c r="H68" s="63"/>
      <c r="I68" s="239"/>
      <c r="K68" s="211"/>
      <c r="L68" s="211"/>
      <c r="M68" s="211"/>
    </row>
    <row r="69" spans="1:13">
      <c r="A69" s="63"/>
      <c r="B69" s="12"/>
      <c r="C69" s="13"/>
      <c r="D69" s="13"/>
      <c r="E69" s="67"/>
      <c r="F69" s="254"/>
      <c r="G69" s="246"/>
      <c r="H69" s="63"/>
      <c r="I69" s="239"/>
      <c r="K69" s="211"/>
      <c r="L69" s="211"/>
      <c r="M69" s="211"/>
    </row>
    <row r="70" spans="1:13">
      <c r="A70" s="63"/>
      <c r="B70" s="12"/>
      <c r="C70" s="13"/>
      <c r="D70" s="13"/>
      <c r="E70" s="67"/>
      <c r="F70" s="254"/>
      <c r="G70" s="246"/>
      <c r="H70" s="63"/>
      <c r="I70" s="239"/>
      <c r="K70" s="211"/>
      <c r="L70" s="211"/>
      <c r="M70" s="211"/>
    </row>
    <row r="71" spans="1:13">
      <c r="A71" s="63"/>
      <c r="B71" s="12"/>
      <c r="C71" s="13"/>
      <c r="D71" s="63"/>
      <c r="E71" s="67"/>
      <c r="F71" s="254"/>
      <c r="G71" s="246"/>
      <c r="H71" s="63"/>
      <c r="I71" s="239"/>
      <c r="K71" s="211"/>
      <c r="L71" s="211"/>
      <c r="M71" s="211"/>
    </row>
    <row r="72" spans="1:13">
      <c r="A72" s="63"/>
      <c r="B72" s="12"/>
      <c r="C72" s="13"/>
      <c r="D72" s="63"/>
      <c r="E72" s="67"/>
      <c r="F72" s="254"/>
      <c r="G72" s="246"/>
      <c r="H72" s="63"/>
      <c r="I72" s="239"/>
      <c r="K72" s="211"/>
      <c r="L72" s="211"/>
      <c r="M72" s="211"/>
    </row>
    <row r="73" spans="1:13">
      <c r="A73" s="63"/>
      <c r="B73" s="12"/>
      <c r="C73" s="13"/>
      <c r="D73" s="13"/>
      <c r="E73" s="67"/>
      <c r="F73" s="254"/>
      <c r="G73" s="246"/>
      <c r="H73" s="63"/>
      <c r="I73" s="239"/>
      <c r="K73" s="211"/>
      <c r="L73" s="211"/>
      <c r="M73" s="211"/>
    </row>
    <row r="74" spans="1:13">
      <c r="A74" s="63"/>
      <c r="B74" s="12"/>
      <c r="C74" s="13"/>
      <c r="D74" s="13"/>
      <c r="E74" s="67"/>
      <c r="F74" s="254"/>
      <c r="G74" s="246"/>
      <c r="H74" s="63"/>
      <c r="I74" s="239"/>
      <c r="K74" s="211"/>
      <c r="L74" s="211"/>
      <c r="M74" s="211"/>
    </row>
    <row r="75" spans="1:13">
      <c r="A75" s="63"/>
      <c r="B75" s="12"/>
      <c r="C75" s="13"/>
      <c r="D75" s="13"/>
      <c r="E75" s="67"/>
      <c r="F75" s="254"/>
      <c r="G75" s="246"/>
      <c r="H75" s="63"/>
      <c r="I75" s="239"/>
      <c r="K75" s="211"/>
      <c r="L75" s="211"/>
      <c r="M75" s="211"/>
    </row>
    <row r="76" spans="1:13">
      <c r="A76" s="63"/>
      <c r="B76" s="12"/>
      <c r="C76" s="13"/>
      <c r="D76" s="13"/>
      <c r="E76" s="67"/>
      <c r="F76" s="254"/>
      <c r="G76" s="246"/>
      <c r="H76" s="63"/>
      <c r="I76" s="239"/>
      <c r="K76" s="211"/>
      <c r="L76" s="211"/>
      <c r="M76" s="211"/>
    </row>
    <row r="77" spans="1:13">
      <c r="A77" s="63"/>
      <c r="B77" s="12"/>
      <c r="C77" s="13"/>
      <c r="D77" s="13"/>
      <c r="E77" s="67"/>
      <c r="F77" s="254"/>
      <c r="G77" s="246"/>
      <c r="H77" s="63"/>
      <c r="I77" s="239"/>
      <c r="K77" s="211"/>
      <c r="L77" s="211"/>
      <c r="M77" s="211"/>
    </row>
    <row r="78" spans="1:13">
      <c r="A78" s="63"/>
      <c r="B78" s="12"/>
      <c r="C78" s="13"/>
      <c r="D78" s="13"/>
      <c r="E78" s="67"/>
      <c r="F78" s="254"/>
      <c r="G78" s="246"/>
      <c r="H78" s="63"/>
      <c r="I78" s="239"/>
      <c r="K78" s="211"/>
      <c r="L78" s="211"/>
      <c r="M78" s="211"/>
    </row>
    <row r="79" spans="1:13">
      <c r="A79" s="63"/>
      <c r="B79" s="12"/>
      <c r="C79" s="13"/>
      <c r="D79" s="13"/>
      <c r="E79" s="67"/>
      <c r="F79" s="254"/>
      <c r="G79" s="246"/>
      <c r="H79" s="63"/>
      <c r="I79" s="239"/>
      <c r="K79" s="211"/>
      <c r="L79" s="211"/>
      <c r="M79" s="211"/>
    </row>
    <row r="80" spans="1:13">
      <c r="A80" s="63"/>
      <c r="B80" s="12"/>
      <c r="C80" s="13"/>
      <c r="D80" s="13"/>
      <c r="E80" s="67"/>
      <c r="F80" s="254"/>
      <c r="G80" s="246"/>
      <c r="H80" s="63"/>
      <c r="I80" s="239"/>
      <c r="K80" s="211"/>
      <c r="L80" s="211"/>
      <c r="M80" s="211"/>
    </row>
    <row r="81" spans="1:13">
      <c r="A81" s="63"/>
      <c r="B81" s="12"/>
      <c r="C81" s="13"/>
      <c r="D81" s="13"/>
      <c r="E81" s="67"/>
      <c r="F81" s="254"/>
      <c r="G81" s="246"/>
      <c r="H81" s="63"/>
      <c r="I81" s="239"/>
      <c r="K81" s="211"/>
      <c r="L81" s="211"/>
      <c r="M81" s="211"/>
    </row>
    <row r="82" spans="1:13">
      <c r="A82" s="63"/>
      <c r="B82" s="12"/>
      <c r="C82" s="13"/>
      <c r="D82" s="13"/>
      <c r="E82" s="67"/>
      <c r="F82" s="254"/>
      <c r="G82" s="246"/>
      <c r="H82" s="63"/>
      <c r="I82" s="239"/>
      <c r="K82" s="211"/>
      <c r="L82" s="211"/>
      <c r="M82" s="211"/>
    </row>
    <row r="83" spans="1:13">
      <c r="A83" s="63"/>
      <c r="B83" s="12"/>
      <c r="C83" s="13"/>
      <c r="D83" s="13"/>
      <c r="E83" s="148"/>
      <c r="F83" s="254"/>
      <c r="G83" s="248"/>
      <c r="H83" s="63"/>
      <c r="I83" s="239"/>
      <c r="K83" s="211"/>
      <c r="L83" s="211"/>
      <c r="M83" s="211"/>
    </row>
    <row r="84" spans="1:13">
      <c r="A84" s="63"/>
      <c r="B84" s="12"/>
      <c r="C84" s="13"/>
      <c r="D84" s="13"/>
      <c r="E84" s="67"/>
      <c r="F84" s="254"/>
      <c r="G84" s="248"/>
      <c r="H84" s="63"/>
      <c r="I84" s="239"/>
      <c r="K84" s="211"/>
      <c r="L84" s="211"/>
      <c r="M84" s="211"/>
    </row>
    <row r="85" spans="1:13">
      <c r="A85" s="63"/>
      <c r="B85" s="12"/>
      <c r="C85" s="13"/>
      <c r="D85" s="13"/>
      <c r="E85" s="67"/>
      <c r="F85" s="254"/>
      <c r="G85" s="248"/>
      <c r="H85" s="63"/>
      <c r="I85" s="239"/>
      <c r="K85" s="211"/>
      <c r="L85" s="211"/>
      <c r="M85" s="211"/>
    </row>
    <row r="86" spans="1:13">
      <c r="A86" s="63"/>
      <c r="B86" s="12"/>
      <c r="C86" s="13"/>
      <c r="D86" s="13"/>
      <c r="E86" s="67"/>
      <c r="F86" s="254"/>
      <c r="G86" s="248"/>
      <c r="H86" s="63"/>
      <c r="I86" s="239"/>
      <c r="K86" s="211"/>
      <c r="L86" s="211"/>
      <c r="M86" s="211"/>
    </row>
    <row r="87" spans="1:13">
      <c r="A87" s="63"/>
      <c r="B87" s="12"/>
      <c r="C87" s="13"/>
      <c r="D87" s="13"/>
      <c r="E87" s="67"/>
      <c r="F87" s="254"/>
      <c r="G87" s="248"/>
      <c r="H87" s="63"/>
      <c r="I87" s="239"/>
      <c r="K87" s="211"/>
      <c r="L87" s="211"/>
      <c r="M87" s="211"/>
    </row>
    <row r="88" spans="1:13">
      <c r="A88" s="63"/>
      <c r="B88" s="12"/>
      <c r="C88" s="13"/>
      <c r="D88" s="13"/>
      <c r="E88" s="67"/>
      <c r="F88" s="254"/>
      <c r="G88" s="248"/>
      <c r="H88" s="63"/>
      <c r="I88" s="239"/>
      <c r="K88" s="211"/>
      <c r="L88" s="211"/>
      <c r="M88" s="211"/>
    </row>
    <row r="89" spans="1:13">
      <c r="A89" s="63"/>
      <c r="B89" s="12"/>
      <c r="C89" s="13"/>
      <c r="D89" s="13"/>
      <c r="E89" s="67"/>
      <c r="F89" s="254"/>
      <c r="G89" s="248"/>
      <c r="H89" s="63"/>
      <c r="I89" s="239"/>
      <c r="K89" s="211"/>
      <c r="L89" s="211"/>
      <c r="M89" s="211"/>
    </row>
    <row r="90" spans="1:13">
      <c r="A90" s="63"/>
      <c r="B90" s="12"/>
      <c r="C90" s="13"/>
      <c r="D90" s="13"/>
      <c r="E90" s="67"/>
      <c r="F90" s="254"/>
      <c r="G90" s="248"/>
      <c r="H90" s="63"/>
      <c r="I90" s="239"/>
      <c r="K90" s="211"/>
      <c r="L90" s="211"/>
      <c r="M90" s="211"/>
    </row>
    <row r="91" spans="1:13">
      <c r="A91" s="63"/>
      <c r="B91" s="12"/>
      <c r="C91" s="13"/>
      <c r="D91" s="63"/>
      <c r="E91" s="67"/>
      <c r="F91" s="254"/>
      <c r="G91" s="248"/>
      <c r="H91" s="63"/>
      <c r="I91" s="239"/>
      <c r="K91" s="211"/>
      <c r="L91" s="211"/>
      <c r="M91" s="211"/>
    </row>
    <row r="92" spans="1:13">
      <c r="A92" s="63"/>
      <c r="B92" s="12"/>
      <c r="C92" s="13"/>
      <c r="D92" s="13"/>
      <c r="E92" s="67"/>
      <c r="F92" s="254"/>
      <c r="G92" s="248"/>
      <c r="H92" s="63"/>
      <c r="I92" s="239"/>
      <c r="K92" s="211"/>
      <c r="L92" s="211"/>
      <c r="M92" s="211"/>
    </row>
    <row r="93" spans="1:13">
      <c r="A93" s="63"/>
      <c r="B93" s="12"/>
      <c r="C93" s="13"/>
      <c r="D93" s="13"/>
      <c r="E93" s="67"/>
      <c r="F93" s="254"/>
      <c r="G93" s="248"/>
      <c r="H93" s="63"/>
      <c r="I93" s="239"/>
      <c r="K93" s="211"/>
      <c r="L93" s="211"/>
      <c r="M93" s="211"/>
    </row>
    <row r="94" spans="1:13">
      <c r="A94" s="63"/>
      <c r="B94" s="12"/>
      <c r="C94" s="13"/>
      <c r="D94" s="13"/>
      <c r="E94" s="67"/>
      <c r="F94" s="254"/>
      <c r="G94" s="248"/>
      <c r="H94" s="63"/>
      <c r="I94" s="239"/>
      <c r="K94" s="211"/>
      <c r="L94" s="211"/>
      <c r="M94" s="211"/>
    </row>
    <row r="95" spans="1:13">
      <c r="A95" s="63"/>
      <c r="B95" s="12"/>
      <c r="C95" s="13"/>
      <c r="D95" s="13"/>
      <c r="E95" s="67"/>
      <c r="F95" s="254"/>
      <c r="G95" s="248"/>
      <c r="H95" s="63"/>
      <c r="I95" s="239"/>
      <c r="K95" s="211"/>
      <c r="L95" s="211"/>
      <c r="M95" s="211"/>
    </row>
    <row r="96" spans="1:13">
      <c r="A96" s="63"/>
      <c r="B96" s="12"/>
      <c r="C96" s="13"/>
      <c r="D96" s="13"/>
      <c r="E96" s="67"/>
      <c r="F96" s="254"/>
      <c r="G96" s="248"/>
      <c r="H96" s="63"/>
      <c r="I96" s="239"/>
      <c r="K96" s="211"/>
      <c r="L96" s="211"/>
      <c r="M96" s="211"/>
    </row>
    <row r="97" spans="1:13">
      <c r="A97" s="63"/>
      <c r="B97" s="12"/>
      <c r="C97" s="13"/>
      <c r="D97" s="13"/>
      <c r="E97" s="67"/>
      <c r="F97" s="254"/>
      <c r="G97" s="248"/>
      <c r="H97" s="63"/>
      <c r="I97" s="239"/>
      <c r="K97" s="211"/>
      <c r="L97" s="211"/>
      <c r="M97" s="211"/>
    </row>
    <row r="98" spans="1:13">
      <c r="A98" s="63"/>
      <c r="B98" s="12"/>
      <c r="C98" s="13"/>
      <c r="D98" s="13"/>
      <c r="E98" s="67"/>
      <c r="F98" s="254"/>
      <c r="G98" s="248"/>
      <c r="H98" s="63"/>
      <c r="I98" s="239"/>
      <c r="K98" s="211"/>
      <c r="L98" s="211"/>
      <c r="M98" s="211"/>
    </row>
    <row r="99" spans="1:13">
      <c r="A99" s="63"/>
      <c r="B99" s="12"/>
      <c r="C99" s="13"/>
      <c r="D99" s="13"/>
      <c r="E99" s="67"/>
      <c r="F99" s="254"/>
      <c r="G99" s="248"/>
      <c r="H99" s="63"/>
      <c r="I99" s="239"/>
      <c r="K99" s="211"/>
      <c r="L99" s="211"/>
      <c r="M99" s="211"/>
    </row>
    <row r="100" spans="1:13">
      <c r="A100" s="63"/>
      <c r="B100" s="12"/>
      <c r="C100" s="13"/>
      <c r="D100" s="13"/>
      <c r="E100" s="67"/>
      <c r="F100" s="254"/>
      <c r="G100" s="248"/>
      <c r="H100" s="63"/>
      <c r="I100" s="239"/>
      <c r="K100" s="211"/>
      <c r="L100" s="211"/>
      <c r="M100" s="211"/>
    </row>
    <row r="101" spans="1:13">
      <c r="A101" s="63"/>
      <c r="B101" s="12"/>
      <c r="C101" s="13"/>
      <c r="D101" s="13"/>
      <c r="E101" s="67"/>
      <c r="F101" s="254"/>
      <c r="G101" s="248"/>
      <c r="H101" s="63"/>
      <c r="I101" s="239"/>
      <c r="K101" s="211"/>
      <c r="L101" s="211"/>
      <c r="M101" s="211"/>
    </row>
    <row r="102" spans="1:13">
      <c r="A102" s="63"/>
      <c r="B102" s="12"/>
      <c r="C102" s="13"/>
      <c r="D102" s="13"/>
      <c r="E102" s="67"/>
      <c r="F102" s="254"/>
      <c r="G102" s="248"/>
      <c r="H102" s="63"/>
      <c r="I102" s="239"/>
      <c r="K102" s="211"/>
      <c r="L102" s="211"/>
      <c r="M102" s="211"/>
    </row>
    <row r="103" spans="1:13">
      <c r="A103" s="63"/>
      <c r="B103" s="12"/>
      <c r="C103" s="13"/>
      <c r="D103" s="13"/>
      <c r="E103" s="67"/>
      <c r="F103" s="254"/>
      <c r="G103" s="248"/>
      <c r="H103" s="63"/>
      <c r="I103" s="239"/>
      <c r="K103" s="211"/>
      <c r="L103" s="211"/>
      <c r="M103" s="211"/>
    </row>
    <row r="104" spans="1:13">
      <c r="A104" s="63"/>
      <c r="B104" s="12"/>
      <c r="C104" s="13"/>
      <c r="D104" s="13"/>
      <c r="E104" s="67"/>
      <c r="F104" s="254"/>
      <c r="G104" s="248"/>
      <c r="H104" s="63"/>
      <c r="I104" s="239"/>
      <c r="K104" s="211"/>
      <c r="L104" s="211"/>
      <c r="M104" s="211"/>
    </row>
    <row r="105" spans="1:13">
      <c r="A105" s="63"/>
      <c r="B105" s="12"/>
      <c r="C105" s="13"/>
      <c r="D105" s="63"/>
      <c r="E105" s="67"/>
      <c r="F105" s="254"/>
      <c r="G105" s="248"/>
      <c r="H105" s="63"/>
      <c r="I105" s="239"/>
      <c r="K105" s="211"/>
      <c r="L105" s="211"/>
      <c r="M105" s="211"/>
    </row>
    <row r="106" spans="1:13">
      <c r="A106" s="63"/>
      <c r="B106" s="12"/>
      <c r="C106" s="13"/>
      <c r="D106" s="63"/>
      <c r="E106" s="67"/>
      <c r="F106" s="254"/>
      <c r="G106" s="248"/>
      <c r="H106" s="63"/>
      <c r="I106" s="239"/>
      <c r="K106" s="211"/>
      <c r="L106" s="211"/>
      <c r="M106" s="211"/>
    </row>
    <row r="107" spans="1:13">
      <c r="A107" s="63"/>
      <c r="B107" s="12"/>
      <c r="C107" s="13"/>
      <c r="D107" s="63"/>
      <c r="E107" s="67"/>
      <c r="F107" s="254"/>
      <c r="G107" s="248"/>
      <c r="H107" s="63"/>
      <c r="I107" s="239"/>
      <c r="K107" s="211"/>
      <c r="L107" s="211"/>
      <c r="M107" s="211"/>
    </row>
    <row r="108" spans="1:13">
      <c r="A108" s="63"/>
      <c r="B108" s="12"/>
      <c r="C108" s="13"/>
      <c r="D108" s="63"/>
      <c r="E108" s="67"/>
      <c r="F108" s="254"/>
      <c r="G108" s="248"/>
      <c r="H108" s="63"/>
      <c r="I108" s="239"/>
      <c r="K108" s="211"/>
      <c r="L108" s="211"/>
      <c r="M108" s="211"/>
    </row>
    <row r="109" spans="1:13">
      <c r="A109" s="63"/>
      <c r="B109" s="12"/>
      <c r="C109" s="13"/>
      <c r="D109" s="63"/>
      <c r="E109" s="67"/>
      <c r="F109" s="254"/>
      <c r="G109" s="248"/>
      <c r="H109" s="63"/>
      <c r="I109" s="239"/>
      <c r="K109" s="211"/>
      <c r="L109" s="211"/>
      <c r="M109" s="211"/>
    </row>
    <row r="110" spans="1:13">
      <c r="A110" s="63"/>
      <c r="B110" s="12"/>
      <c r="C110" s="13"/>
      <c r="D110" s="13"/>
      <c r="E110" s="67"/>
      <c r="F110" s="254"/>
      <c r="G110" s="248"/>
      <c r="H110" s="63"/>
      <c r="I110" s="239"/>
      <c r="K110" s="211"/>
      <c r="L110" s="211"/>
      <c r="M110" s="211"/>
    </row>
    <row r="111" spans="1:13">
      <c r="A111" s="63"/>
      <c r="B111" s="12"/>
      <c r="C111" s="13"/>
      <c r="D111" s="13"/>
      <c r="E111" s="67"/>
      <c r="F111" s="254"/>
      <c r="G111" s="248"/>
      <c r="H111" s="63"/>
      <c r="I111" s="239"/>
      <c r="K111" s="211"/>
      <c r="L111" s="211"/>
      <c r="M111" s="211"/>
    </row>
    <row r="112" spans="1:13">
      <c r="A112" s="63"/>
      <c r="B112" s="12"/>
      <c r="C112" s="13"/>
      <c r="D112" s="13"/>
      <c r="E112" s="67"/>
      <c r="F112" s="254"/>
      <c r="G112" s="248"/>
      <c r="H112" s="63"/>
      <c r="I112" s="239"/>
      <c r="K112" s="211"/>
      <c r="L112" s="211"/>
      <c r="M112" s="211"/>
    </row>
    <row r="113" spans="1:13">
      <c r="A113" s="63"/>
      <c r="B113" s="12"/>
      <c r="C113" s="13"/>
      <c r="D113" s="13"/>
      <c r="E113" s="67"/>
      <c r="F113" s="254"/>
      <c r="G113" s="248"/>
      <c r="H113" s="63"/>
      <c r="I113" s="239"/>
      <c r="K113" s="211"/>
      <c r="L113" s="211"/>
      <c r="M113" s="211"/>
    </row>
    <row r="114" spans="1:13">
      <c r="A114" s="63"/>
      <c r="B114" s="12"/>
      <c r="C114" s="13"/>
      <c r="D114" s="13"/>
      <c r="E114" s="67"/>
      <c r="F114" s="254"/>
      <c r="G114" s="248"/>
      <c r="H114" s="63"/>
      <c r="I114" s="239"/>
      <c r="K114" s="211"/>
      <c r="L114" s="211"/>
      <c r="M114" s="211"/>
    </row>
    <row r="115" spans="1:13">
      <c r="A115" s="63"/>
      <c r="B115" s="12"/>
      <c r="C115" s="13"/>
      <c r="D115" s="13"/>
      <c r="E115" s="67"/>
      <c r="F115" s="254"/>
      <c r="G115" s="248"/>
      <c r="H115" s="63"/>
      <c r="I115" s="239"/>
      <c r="K115" s="211"/>
      <c r="L115" s="211"/>
      <c r="M115" s="211"/>
    </row>
    <row r="116" spans="1:13">
      <c r="A116" s="63"/>
      <c r="B116" s="12"/>
      <c r="C116" s="13"/>
      <c r="D116" s="13"/>
      <c r="E116" s="67"/>
      <c r="F116" s="254"/>
      <c r="G116" s="248"/>
      <c r="H116" s="63"/>
      <c r="I116" s="239"/>
      <c r="K116" s="211"/>
      <c r="L116" s="211"/>
      <c r="M116" s="211"/>
    </row>
    <row r="117" spans="1:13">
      <c r="A117" s="63"/>
      <c r="B117" s="12"/>
      <c r="C117" s="13"/>
      <c r="D117" s="13"/>
      <c r="E117" s="67"/>
      <c r="F117" s="254"/>
      <c r="G117" s="248"/>
      <c r="H117" s="63"/>
      <c r="I117" s="239"/>
      <c r="K117" s="211"/>
      <c r="L117" s="211"/>
      <c r="M117" s="211"/>
    </row>
    <row r="118" spans="1:13">
      <c r="A118" s="63"/>
      <c r="B118" s="12"/>
      <c r="C118" s="13"/>
      <c r="D118" s="13"/>
      <c r="E118" s="67"/>
      <c r="F118" s="254"/>
      <c r="G118" s="248"/>
      <c r="H118" s="63"/>
      <c r="I118" s="239"/>
      <c r="K118" s="211"/>
      <c r="L118" s="211"/>
      <c r="M118" s="211"/>
    </row>
    <row r="119" spans="1:13">
      <c r="A119" s="63"/>
      <c r="B119" s="12"/>
      <c r="C119" s="13"/>
      <c r="D119" s="13"/>
      <c r="E119" s="67"/>
      <c r="F119" s="254"/>
      <c r="G119" s="248"/>
      <c r="H119" s="63"/>
      <c r="I119" s="239"/>
      <c r="K119" s="211"/>
      <c r="L119" s="211"/>
      <c r="M119" s="211"/>
    </row>
    <row r="120" spans="1:13">
      <c r="A120" s="63"/>
      <c r="B120" s="12"/>
      <c r="C120" s="13"/>
      <c r="D120" s="13"/>
      <c r="E120" s="67"/>
      <c r="F120" s="254"/>
      <c r="G120" s="248"/>
      <c r="H120" s="63"/>
      <c r="I120" s="239"/>
      <c r="K120" s="211"/>
      <c r="L120" s="211"/>
      <c r="M120" s="211"/>
    </row>
    <row r="121" spans="1:13">
      <c r="A121" s="63"/>
      <c r="B121" s="12"/>
      <c r="C121" s="13"/>
      <c r="D121" s="13"/>
      <c r="E121" s="67"/>
      <c r="F121" s="254"/>
      <c r="G121" s="248"/>
      <c r="H121" s="63"/>
      <c r="I121" s="239"/>
      <c r="K121" s="211"/>
      <c r="L121" s="211"/>
      <c r="M121" s="211"/>
    </row>
    <row r="122" spans="1:13">
      <c r="A122" s="63"/>
      <c r="B122" s="12"/>
      <c r="C122" s="13"/>
      <c r="D122" s="13"/>
      <c r="E122" s="67"/>
      <c r="F122" s="254"/>
      <c r="G122" s="248"/>
      <c r="H122" s="63"/>
      <c r="I122" s="239"/>
      <c r="K122" s="211"/>
      <c r="L122" s="211"/>
      <c r="M122" s="211"/>
    </row>
    <row r="123" spans="1:13">
      <c r="A123" s="63"/>
      <c r="B123" s="12"/>
      <c r="C123" s="13"/>
      <c r="D123" s="13"/>
      <c r="E123" s="67"/>
      <c r="F123" s="254"/>
      <c r="G123" s="248"/>
      <c r="H123" s="63"/>
      <c r="I123" s="239"/>
      <c r="K123" s="211"/>
      <c r="L123" s="211"/>
      <c r="M123" s="211"/>
    </row>
    <row r="124" spans="1:13">
      <c r="A124" s="63"/>
      <c r="B124" s="12"/>
      <c r="C124" s="13"/>
      <c r="D124" s="13"/>
      <c r="E124" s="67"/>
      <c r="F124" s="254"/>
      <c r="G124" s="248"/>
      <c r="H124" s="63"/>
      <c r="I124" s="239"/>
      <c r="K124" s="211"/>
      <c r="L124" s="211"/>
      <c r="M124" s="211"/>
    </row>
    <row r="125" spans="1:13">
      <c r="A125" s="63"/>
      <c r="B125" s="12"/>
      <c r="C125" s="13"/>
      <c r="D125" s="13"/>
      <c r="E125" s="67"/>
      <c r="F125" s="254"/>
      <c r="G125" s="248"/>
      <c r="H125" s="63"/>
      <c r="I125" s="239"/>
      <c r="K125" s="211"/>
      <c r="L125" s="211"/>
      <c r="M125" s="211"/>
    </row>
    <row r="126" spans="1:13">
      <c r="A126" s="63"/>
      <c r="B126" s="12"/>
      <c r="C126" s="13"/>
      <c r="D126" s="13"/>
      <c r="E126" s="67"/>
      <c r="F126" s="254"/>
      <c r="G126" s="248"/>
      <c r="H126" s="63"/>
      <c r="I126" s="239"/>
      <c r="K126" s="211"/>
      <c r="L126" s="211"/>
      <c r="M126" s="211"/>
    </row>
    <row r="127" spans="1:13">
      <c r="A127" s="63"/>
      <c r="B127" s="12"/>
      <c r="C127" s="13"/>
      <c r="D127" s="13"/>
      <c r="E127" s="67"/>
      <c r="F127" s="254"/>
      <c r="G127" s="248"/>
      <c r="H127" s="63"/>
      <c r="I127" s="239"/>
      <c r="K127" s="211"/>
      <c r="L127" s="211"/>
      <c r="M127" s="211"/>
    </row>
    <row r="128" spans="1:13">
      <c r="A128" s="63"/>
      <c r="B128" s="12"/>
      <c r="C128" s="13"/>
      <c r="D128" s="13"/>
      <c r="E128" s="67"/>
      <c r="F128" s="254"/>
      <c r="G128" s="248"/>
      <c r="H128" s="63"/>
      <c r="I128" s="239"/>
      <c r="K128" s="211"/>
      <c r="L128" s="211"/>
      <c r="M128" s="211"/>
    </row>
    <row r="129" spans="1:13">
      <c r="A129" s="63"/>
      <c r="B129" s="12"/>
      <c r="C129" s="13"/>
      <c r="D129" s="63"/>
      <c r="E129" s="67"/>
      <c r="F129" s="254"/>
      <c r="G129" s="248"/>
      <c r="H129" s="63"/>
      <c r="I129" s="239"/>
      <c r="K129" s="211"/>
      <c r="L129" s="211"/>
      <c r="M129" s="211"/>
    </row>
    <row r="130" spans="1:13">
      <c r="A130" s="63"/>
      <c r="B130" s="12"/>
      <c r="C130" s="13"/>
      <c r="D130" s="13"/>
      <c r="E130" s="67"/>
      <c r="F130" s="254"/>
      <c r="G130" s="248"/>
      <c r="H130" s="13"/>
      <c r="I130" s="239"/>
      <c r="K130" s="211"/>
      <c r="L130" s="211"/>
      <c r="M130" s="211"/>
    </row>
    <row r="131" spans="1:13">
      <c r="A131" s="63"/>
      <c r="B131" s="12"/>
      <c r="C131" s="13"/>
      <c r="D131" s="13"/>
      <c r="E131" s="67"/>
      <c r="F131" s="254"/>
      <c r="G131" s="246"/>
      <c r="H131" s="13"/>
      <c r="I131" s="239"/>
      <c r="K131" s="211"/>
      <c r="L131" s="211"/>
      <c r="M131" s="211"/>
    </row>
    <row r="132" spans="1:13">
      <c r="A132" s="63"/>
      <c r="B132" s="12"/>
      <c r="C132" s="13"/>
      <c r="D132" s="13"/>
      <c r="E132" s="67"/>
      <c r="F132" s="254"/>
      <c r="G132" s="248"/>
      <c r="H132" s="13"/>
      <c r="I132" s="239"/>
      <c r="K132" s="211"/>
      <c r="L132" s="211"/>
      <c r="M132" s="211"/>
    </row>
    <row r="133" spans="1:13">
      <c r="A133" s="63"/>
      <c r="B133" s="12"/>
      <c r="C133" s="13"/>
      <c r="D133" s="13"/>
      <c r="E133" s="67"/>
      <c r="F133" s="254"/>
      <c r="G133" s="248"/>
      <c r="H133" s="13"/>
      <c r="I133" s="239"/>
      <c r="K133" s="211"/>
      <c r="L133" s="211"/>
      <c r="M133" s="211"/>
    </row>
    <row r="134" spans="1:13">
      <c r="A134" s="63"/>
      <c r="B134" s="12"/>
      <c r="C134" s="13"/>
      <c r="D134" s="13"/>
      <c r="E134" s="67"/>
      <c r="F134" s="254"/>
      <c r="G134" s="248"/>
      <c r="H134" s="13"/>
      <c r="I134" s="239"/>
      <c r="K134" s="211"/>
      <c r="L134" s="211"/>
      <c r="M134" s="211"/>
    </row>
    <row r="135" spans="1:13">
      <c r="A135" s="63"/>
      <c r="B135" s="12"/>
      <c r="C135" s="13"/>
      <c r="D135" s="13"/>
      <c r="E135" s="67"/>
      <c r="F135" s="254"/>
      <c r="G135" s="248"/>
      <c r="H135" s="13"/>
      <c r="I135" s="239"/>
      <c r="K135" s="211"/>
      <c r="L135" s="211"/>
      <c r="M135" s="211"/>
    </row>
    <row r="136" spans="1:13">
      <c r="A136" s="63"/>
      <c r="B136" s="12"/>
      <c r="C136" s="13"/>
      <c r="D136" s="13"/>
      <c r="E136" s="67"/>
      <c r="F136" s="254"/>
      <c r="G136" s="248"/>
      <c r="H136" s="13"/>
      <c r="I136" s="239"/>
      <c r="K136" s="211"/>
      <c r="L136" s="211"/>
      <c r="M136" s="211"/>
    </row>
    <row r="137" spans="1:13">
      <c r="A137" s="63"/>
      <c r="B137" s="12"/>
      <c r="C137" s="13"/>
      <c r="D137" s="13"/>
      <c r="E137" s="67"/>
      <c r="F137" s="254"/>
      <c r="G137" s="248"/>
      <c r="H137" s="13"/>
      <c r="I137" s="239"/>
      <c r="K137" s="211"/>
      <c r="L137" s="211"/>
      <c r="M137" s="211"/>
    </row>
    <row r="138" spans="1:13">
      <c r="A138" s="63"/>
      <c r="B138" s="12"/>
      <c r="C138" s="13"/>
      <c r="D138" s="13"/>
      <c r="E138" s="67"/>
      <c r="F138" s="254"/>
      <c r="G138" s="248"/>
      <c r="H138" s="13"/>
      <c r="I138" s="239"/>
      <c r="K138" s="211"/>
      <c r="L138" s="211"/>
      <c r="M138" s="211"/>
    </row>
    <row r="139" spans="1:13">
      <c r="A139" s="63"/>
      <c r="B139" s="12"/>
      <c r="C139" s="13"/>
      <c r="D139" s="13"/>
      <c r="E139" s="67"/>
      <c r="F139" s="254"/>
      <c r="G139" s="248"/>
      <c r="H139" s="13"/>
      <c r="I139" s="239"/>
      <c r="K139" s="211"/>
      <c r="L139" s="211"/>
      <c r="M139" s="211"/>
    </row>
    <row r="140" spans="1:13">
      <c r="A140" s="63"/>
      <c r="B140" s="12"/>
      <c r="C140" s="13"/>
      <c r="D140" s="13"/>
      <c r="E140" s="67"/>
      <c r="F140" s="254"/>
      <c r="G140" s="248"/>
      <c r="H140" s="13"/>
      <c r="I140" s="239"/>
      <c r="K140" s="211"/>
      <c r="L140" s="211"/>
      <c r="M140" s="211"/>
    </row>
    <row r="141" spans="1:13">
      <c r="A141" s="63"/>
      <c r="B141" s="12"/>
      <c r="C141" s="13"/>
      <c r="D141" s="13"/>
      <c r="E141" s="67"/>
      <c r="F141" s="254"/>
      <c r="G141" s="248"/>
      <c r="H141" s="13"/>
      <c r="I141" s="239"/>
      <c r="K141" s="211"/>
      <c r="L141" s="211"/>
      <c r="M141" s="211"/>
    </row>
    <row r="142" spans="1:13">
      <c r="A142" s="63"/>
      <c r="B142" s="12"/>
      <c r="C142" s="13"/>
      <c r="D142" s="13"/>
      <c r="E142" s="67"/>
      <c r="F142" s="254"/>
      <c r="G142" s="248"/>
      <c r="H142" s="13"/>
      <c r="I142" s="239"/>
      <c r="K142" s="211"/>
      <c r="L142" s="211"/>
      <c r="M142" s="211"/>
    </row>
    <row r="143" spans="1:13">
      <c r="A143" s="63"/>
      <c r="B143" s="12"/>
      <c r="C143" s="13"/>
      <c r="D143" s="13"/>
      <c r="E143" s="67"/>
      <c r="F143" s="254"/>
      <c r="G143" s="248"/>
      <c r="H143" s="13"/>
      <c r="I143" s="239"/>
      <c r="K143" s="211"/>
      <c r="L143" s="211"/>
      <c r="M143" s="211"/>
    </row>
    <row r="144" spans="1:13">
      <c r="A144" s="63"/>
      <c r="B144" s="12"/>
      <c r="C144" s="13"/>
      <c r="D144" s="13"/>
      <c r="E144" s="67"/>
      <c r="F144" s="254"/>
      <c r="G144" s="248"/>
      <c r="H144" s="13"/>
      <c r="I144" s="239"/>
      <c r="K144" s="211"/>
      <c r="L144" s="211"/>
      <c r="M144" s="211"/>
    </row>
    <row r="145" spans="1:13">
      <c r="A145" s="63"/>
      <c r="B145" s="12"/>
      <c r="C145" s="13"/>
      <c r="D145" s="13"/>
      <c r="E145" s="67"/>
      <c r="F145" s="254"/>
      <c r="G145" s="248"/>
      <c r="H145" s="13"/>
      <c r="I145" s="239"/>
      <c r="K145" s="211"/>
      <c r="L145" s="211"/>
      <c r="M145" s="211"/>
    </row>
    <row r="146" spans="1:13">
      <c r="A146" s="63"/>
      <c r="B146" s="12"/>
      <c r="C146" s="13"/>
      <c r="D146" s="13"/>
      <c r="E146" s="67"/>
      <c r="F146" s="254"/>
      <c r="G146" s="248"/>
      <c r="H146" s="13"/>
      <c r="I146" s="239"/>
      <c r="K146" s="211"/>
      <c r="L146" s="211"/>
      <c r="M146" s="211"/>
    </row>
    <row r="147" spans="1:13">
      <c r="A147" s="63"/>
      <c r="B147" s="12"/>
      <c r="C147" s="13"/>
      <c r="D147" s="13"/>
      <c r="E147" s="67"/>
      <c r="F147" s="254"/>
      <c r="G147" s="248"/>
      <c r="H147" s="13"/>
      <c r="I147" s="239"/>
      <c r="K147" s="211"/>
      <c r="L147" s="211"/>
      <c r="M147" s="211"/>
    </row>
    <row r="148" spans="1:13">
      <c r="A148" s="63"/>
      <c r="B148" s="12"/>
      <c r="C148" s="13"/>
      <c r="D148" s="13"/>
      <c r="E148" s="67"/>
      <c r="F148" s="254"/>
      <c r="G148" s="248"/>
      <c r="H148" s="13"/>
      <c r="I148" s="239"/>
      <c r="K148" s="211"/>
      <c r="L148" s="211"/>
      <c r="M148" s="211"/>
    </row>
    <row r="149" spans="1:13">
      <c r="A149" s="63"/>
      <c r="B149" s="12"/>
      <c r="C149" s="13"/>
      <c r="D149" s="13"/>
      <c r="E149" s="67"/>
      <c r="F149" s="254"/>
      <c r="G149" s="248"/>
      <c r="H149" s="13"/>
      <c r="I149" s="239"/>
      <c r="K149" s="211"/>
      <c r="L149" s="211"/>
      <c r="M149" s="211"/>
    </row>
    <row r="150" spans="1:13">
      <c r="A150" s="63"/>
      <c r="B150" s="12"/>
      <c r="C150" s="13"/>
      <c r="D150" s="13"/>
      <c r="E150" s="67"/>
      <c r="F150" s="254"/>
      <c r="G150" s="248"/>
      <c r="H150" s="13"/>
      <c r="I150" s="239"/>
      <c r="K150" s="211"/>
      <c r="L150" s="211"/>
      <c r="M150" s="211"/>
    </row>
    <row r="151" spans="1:13">
      <c r="A151" s="63"/>
      <c r="B151" s="12"/>
      <c r="C151" s="13"/>
      <c r="D151" s="13"/>
      <c r="E151" s="67"/>
      <c r="F151" s="254"/>
      <c r="G151" s="248"/>
      <c r="H151" s="13"/>
      <c r="I151" s="239"/>
      <c r="K151" s="211"/>
      <c r="L151" s="211"/>
      <c r="M151" s="211"/>
    </row>
    <row r="152" spans="1:13">
      <c r="A152" s="63"/>
      <c r="B152" s="12"/>
      <c r="C152" s="13"/>
      <c r="D152" s="13"/>
      <c r="E152" s="67"/>
      <c r="F152" s="254"/>
      <c r="G152" s="248"/>
      <c r="H152" s="13"/>
      <c r="I152" s="239"/>
      <c r="K152" s="211"/>
      <c r="L152" s="211"/>
      <c r="M152" s="211"/>
    </row>
    <row r="153" spans="1:13">
      <c r="A153" s="63"/>
      <c r="B153" s="12"/>
      <c r="C153" s="13"/>
      <c r="D153" s="13"/>
      <c r="E153" s="67"/>
      <c r="F153" s="254"/>
      <c r="G153" s="248"/>
      <c r="H153" s="13"/>
      <c r="I153" s="239"/>
      <c r="K153" s="211"/>
      <c r="L153" s="211"/>
      <c r="M153" s="211"/>
    </row>
    <row r="154" spans="1:13">
      <c r="A154" s="63"/>
      <c r="B154" s="12"/>
      <c r="C154" s="63"/>
      <c r="D154" s="63"/>
      <c r="E154" s="67"/>
      <c r="F154" s="254"/>
      <c r="G154" s="248"/>
      <c r="H154" s="13"/>
      <c r="I154" s="239"/>
      <c r="K154" s="211"/>
      <c r="L154" s="211"/>
      <c r="M154" s="211"/>
    </row>
    <row r="155" spans="1:13">
      <c r="A155" s="63"/>
      <c r="B155" s="12"/>
      <c r="C155" s="13"/>
      <c r="D155" s="13"/>
      <c r="E155" s="67"/>
      <c r="F155" s="254"/>
      <c r="G155" s="248"/>
      <c r="H155" s="13"/>
      <c r="I155" s="239"/>
      <c r="K155" s="211"/>
      <c r="L155" s="211"/>
      <c r="M155" s="211"/>
    </row>
    <row r="156" spans="1:13">
      <c r="A156" s="63"/>
      <c r="B156" s="12"/>
      <c r="C156" s="13"/>
      <c r="D156" s="13"/>
      <c r="E156" s="67"/>
      <c r="F156" s="254"/>
      <c r="G156" s="248"/>
      <c r="H156" s="13"/>
      <c r="I156" s="239"/>
      <c r="K156" s="211"/>
      <c r="L156" s="211"/>
      <c r="M156" s="211"/>
    </row>
    <row r="157" spans="1:13">
      <c r="A157" s="63"/>
      <c r="B157" s="12"/>
      <c r="C157" s="13"/>
      <c r="D157" s="13"/>
      <c r="E157" s="67"/>
      <c r="F157" s="254"/>
      <c r="G157" s="248"/>
      <c r="H157" s="13"/>
      <c r="I157" s="239"/>
      <c r="K157" s="211"/>
      <c r="L157" s="211"/>
      <c r="M157" s="211"/>
    </row>
    <row r="158" spans="1:13">
      <c r="A158" s="63"/>
      <c r="B158" s="12"/>
      <c r="C158" s="13"/>
      <c r="D158" s="13"/>
      <c r="E158" s="67"/>
      <c r="F158" s="254"/>
      <c r="G158" s="248"/>
      <c r="H158" s="13"/>
      <c r="I158" s="239"/>
      <c r="K158" s="211"/>
      <c r="L158" s="211"/>
      <c r="M158" s="211"/>
    </row>
    <row r="159" spans="1:13">
      <c r="A159" s="63"/>
      <c r="B159" s="12"/>
      <c r="C159" s="13"/>
      <c r="D159" s="13"/>
      <c r="E159" s="67"/>
      <c r="F159" s="254"/>
      <c r="G159" s="248"/>
      <c r="H159" s="13"/>
      <c r="I159" s="239"/>
      <c r="K159" s="211"/>
      <c r="L159" s="211"/>
      <c r="M159" s="211"/>
    </row>
    <row r="160" spans="1:13">
      <c r="A160" s="63"/>
      <c r="B160" s="12"/>
      <c r="C160" s="13"/>
      <c r="D160" s="13"/>
      <c r="E160" s="67"/>
      <c r="F160" s="254"/>
      <c r="G160" s="248"/>
      <c r="H160" s="13"/>
      <c r="I160" s="239"/>
      <c r="K160" s="211"/>
      <c r="L160" s="211"/>
      <c r="M160" s="211"/>
    </row>
    <row r="161" spans="1:13">
      <c r="A161" s="63"/>
      <c r="B161" s="12"/>
      <c r="C161" s="13"/>
      <c r="D161" s="13"/>
      <c r="E161" s="67"/>
      <c r="F161" s="254"/>
      <c r="G161" s="248"/>
      <c r="H161" s="13"/>
      <c r="I161" s="239"/>
      <c r="K161" s="211"/>
      <c r="L161" s="211"/>
      <c r="M161" s="211"/>
    </row>
    <row r="162" spans="1:13">
      <c r="A162" s="63"/>
      <c r="B162" s="12"/>
      <c r="C162" s="13"/>
      <c r="D162" s="13"/>
      <c r="E162" s="67"/>
      <c r="F162" s="254"/>
      <c r="G162" s="248"/>
      <c r="H162" s="13"/>
      <c r="I162" s="239"/>
      <c r="K162" s="211"/>
      <c r="L162" s="211"/>
      <c r="M162" s="211"/>
    </row>
    <row r="163" spans="1:13">
      <c r="A163" s="63"/>
      <c r="B163" s="12"/>
      <c r="C163" s="13"/>
      <c r="D163" s="13"/>
      <c r="E163" s="67"/>
      <c r="F163" s="254"/>
      <c r="G163" s="248"/>
      <c r="H163" s="13"/>
      <c r="I163" s="239"/>
      <c r="K163" s="211"/>
      <c r="L163" s="211"/>
      <c r="M163" s="211"/>
    </row>
    <row r="164" spans="1:13">
      <c r="A164" s="63"/>
      <c r="B164" s="12"/>
      <c r="C164" s="13"/>
      <c r="D164" s="13"/>
      <c r="E164" s="67"/>
      <c r="F164" s="254"/>
      <c r="G164" s="248"/>
      <c r="H164" s="13"/>
      <c r="I164" s="239"/>
      <c r="K164" s="211"/>
      <c r="L164" s="211"/>
      <c r="M164" s="211"/>
    </row>
    <row r="165" spans="1:13">
      <c r="A165" s="63"/>
      <c r="B165" s="12"/>
      <c r="C165" s="13"/>
      <c r="D165" s="13"/>
      <c r="E165" s="67"/>
      <c r="F165" s="254"/>
      <c r="G165" s="248"/>
      <c r="H165" s="13"/>
      <c r="I165" s="239"/>
      <c r="K165" s="211"/>
      <c r="L165" s="211"/>
      <c r="M165" s="211"/>
    </row>
    <row r="166" spans="1:13">
      <c r="A166" s="63"/>
      <c r="B166" s="12"/>
      <c r="C166" s="13"/>
      <c r="D166" s="13"/>
      <c r="E166" s="67"/>
      <c r="F166" s="254"/>
      <c r="G166" s="248"/>
      <c r="H166" s="13"/>
      <c r="I166" s="239"/>
      <c r="K166" s="211"/>
      <c r="L166" s="211"/>
      <c r="M166" s="211"/>
    </row>
    <row r="167" spans="1:13">
      <c r="A167" s="63"/>
      <c r="B167" s="12"/>
      <c r="C167" s="13"/>
      <c r="D167" s="13"/>
      <c r="E167" s="67"/>
      <c r="F167" s="254"/>
      <c r="G167" s="248"/>
      <c r="H167" s="13"/>
      <c r="I167" s="239"/>
      <c r="K167" s="211"/>
      <c r="L167" s="211"/>
      <c r="M167" s="211"/>
    </row>
    <row r="168" spans="1:13">
      <c r="A168" s="63"/>
      <c r="B168" s="12"/>
      <c r="C168" s="13"/>
      <c r="D168" s="13"/>
      <c r="E168" s="67"/>
      <c r="F168" s="254"/>
      <c r="G168" s="248"/>
      <c r="H168" s="13"/>
      <c r="I168" s="239"/>
      <c r="K168" s="211"/>
      <c r="L168" s="211"/>
      <c r="M168" s="211"/>
    </row>
    <row r="169" spans="1:13">
      <c r="A169" s="63"/>
      <c r="B169" s="12"/>
      <c r="C169" s="13"/>
      <c r="D169" s="13"/>
      <c r="E169" s="67"/>
      <c r="F169" s="254"/>
      <c r="G169" s="248"/>
      <c r="H169" s="13"/>
      <c r="I169" s="239"/>
      <c r="K169" s="211"/>
      <c r="L169" s="211"/>
      <c r="M169" s="211"/>
    </row>
    <row r="170" spans="1:13">
      <c r="A170" s="63"/>
      <c r="B170" s="12"/>
      <c r="C170" s="13"/>
      <c r="D170" s="13"/>
      <c r="E170" s="67"/>
      <c r="F170" s="254"/>
      <c r="G170" s="248"/>
      <c r="H170" s="13"/>
      <c r="I170" s="239"/>
      <c r="K170" s="211"/>
      <c r="L170" s="211"/>
      <c r="M170" s="211"/>
    </row>
    <row r="171" spans="1:13">
      <c r="A171" s="63"/>
      <c r="B171" s="12"/>
      <c r="C171" s="13"/>
      <c r="D171" s="13"/>
      <c r="E171" s="67"/>
      <c r="F171" s="254"/>
      <c r="G171" s="248"/>
      <c r="H171" s="13"/>
      <c r="I171" s="239"/>
      <c r="K171" s="211"/>
      <c r="L171" s="211"/>
      <c r="M171" s="211"/>
    </row>
    <row r="172" spans="1:13">
      <c r="A172" s="63"/>
      <c r="B172" s="12"/>
      <c r="C172" s="13"/>
      <c r="D172" s="13"/>
      <c r="E172" s="67"/>
      <c r="F172" s="254"/>
      <c r="G172" s="248"/>
      <c r="H172" s="13"/>
      <c r="I172" s="239"/>
      <c r="K172" s="211"/>
      <c r="L172" s="211"/>
      <c r="M172" s="211"/>
    </row>
    <row r="173" spans="1:13">
      <c r="A173" s="63"/>
      <c r="B173" s="12"/>
      <c r="C173" s="13"/>
      <c r="D173" s="13"/>
      <c r="E173" s="67"/>
      <c r="F173" s="254"/>
      <c r="G173" s="248"/>
      <c r="H173" s="13"/>
      <c r="I173" s="239"/>
      <c r="K173" s="211"/>
      <c r="L173" s="211"/>
      <c r="M173" s="211"/>
    </row>
    <row r="174" spans="1:13">
      <c r="A174" s="63"/>
      <c r="B174" s="12"/>
      <c r="C174" s="13"/>
      <c r="D174" s="13"/>
      <c r="E174" s="67"/>
      <c r="F174" s="254"/>
      <c r="G174" s="248"/>
      <c r="H174" s="13"/>
      <c r="I174" s="239"/>
      <c r="K174" s="211"/>
      <c r="L174" s="211"/>
      <c r="M174" s="211"/>
    </row>
    <row r="175" spans="1:13">
      <c r="A175" s="63"/>
      <c r="B175" s="12"/>
      <c r="C175" s="13"/>
      <c r="D175" s="13"/>
      <c r="E175" s="67"/>
      <c r="F175" s="254"/>
      <c r="G175" s="248"/>
      <c r="H175" s="13"/>
      <c r="I175" s="239"/>
      <c r="K175" s="211"/>
      <c r="L175" s="211"/>
      <c r="M175" s="211"/>
    </row>
    <row r="176" spans="1:13">
      <c r="A176" s="63"/>
      <c r="B176" s="12"/>
      <c r="C176" s="13"/>
      <c r="D176" s="13"/>
      <c r="E176" s="67"/>
      <c r="F176" s="254"/>
      <c r="G176" s="248"/>
      <c r="H176" s="13"/>
      <c r="I176" s="239"/>
      <c r="K176" s="211"/>
      <c r="L176" s="211"/>
      <c r="M176" s="211"/>
    </row>
    <row r="177" spans="1:13">
      <c r="A177" s="63"/>
      <c r="B177" s="12"/>
      <c r="C177" s="13"/>
      <c r="D177" s="13"/>
      <c r="E177" s="67"/>
      <c r="F177" s="254"/>
      <c r="G177" s="248"/>
      <c r="H177" s="13"/>
      <c r="I177" s="239"/>
      <c r="K177" s="211"/>
      <c r="L177" s="211"/>
      <c r="M177" s="211"/>
    </row>
    <row r="178" spans="1:13">
      <c r="A178" s="63"/>
      <c r="B178" s="12"/>
      <c r="C178" s="13"/>
      <c r="D178" s="13"/>
      <c r="E178" s="67"/>
      <c r="F178" s="254"/>
      <c r="G178" s="248"/>
      <c r="H178" s="13"/>
      <c r="I178" s="239"/>
      <c r="K178" s="211"/>
      <c r="L178" s="211"/>
      <c r="M178" s="211"/>
    </row>
    <row r="179" spans="1:13">
      <c r="A179" s="63"/>
      <c r="B179" s="12"/>
      <c r="C179" s="13"/>
      <c r="D179" s="13"/>
      <c r="E179" s="67"/>
      <c r="F179" s="254"/>
      <c r="G179" s="248"/>
      <c r="H179" s="13"/>
      <c r="I179" s="239"/>
      <c r="K179" s="211"/>
      <c r="L179" s="211"/>
      <c r="M179" s="211"/>
    </row>
    <row r="180" spans="1:13">
      <c r="A180" s="63"/>
      <c r="B180" s="12"/>
      <c r="C180" s="13"/>
      <c r="D180" s="13"/>
      <c r="E180" s="67"/>
      <c r="F180" s="254"/>
      <c r="G180" s="248"/>
      <c r="H180" s="13"/>
      <c r="I180" s="239"/>
      <c r="K180" s="211"/>
      <c r="L180" s="211"/>
      <c r="M180" s="211"/>
    </row>
    <row r="181" spans="1:13">
      <c r="A181" s="63"/>
      <c r="B181" s="12"/>
      <c r="C181" s="13"/>
      <c r="D181" s="13"/>
      <c r="E181" s="67"/>
      <c r="F181" s="254"/>
      <c r="G181" s="248"/>
      <c r="H181" s="13"/>
      <c r="I181" s="239"/>
      <c r="K181" s="211"/>
      <c r="L181" s="211"/>
      <c r="M181" s="211"/>
    </row>
    <row r="182" spans="1:13">
      <c r="A182" s="63"/>
      <c r="B182" s="12"/>
      <c r="C182" s="13"/>
      <c r="D182" s="13"/>
      <c r="E182" s="67"/>
      <c r="F182" s="254"/>
      <c r="G182" s="248"/>
      <c r="H182" s="13"/>
      <c r="I182" s="239"/>
      <c r="K182" s="211"/>
      <c r="L182" s="211"/>
      <c r="M182" s="211"/>
    </row>
    <row r="183" spans="1:13">
      <c r="A183" s="63"/>
      <c r="B183" s="12"/>
      <c r="C183" s="13"/>
      <c r="D183" s="13"/>
      <c r="E183" s="67"/>
      <c r="F183" s="254"/>
      <c r="G183" s="248"/>
      <c r="H183" s="13"/>
      <c r="I183" s="239"/>
      <c r="K183" s="211"/>
      <c r="L183" s="211"/>
      <c r="M183" s="211"/>
    </row>
    <row r="184" spans="1:13">
      <c r="A184" s="63"/>
      <c r="B184" s="12"/>
      <c r="C184" s="13"/>
      <c r="D184" s="13"/>
      <c r="E184" s="67"/>
      <c r="F184" s="254"/>
      <c r="G184" s="248"/>
      <c r="H184" s="13"/>
      <c r="I184" s="239"/>
      <c r="K184" s="211"/>
      <c r="L184" s="211"/>
      <c r="M184" s="211"/>
    </row>
    <row r="185" spans="1:13">
      <c r="A185" s="63"/>
      <c r="B185" s="12"/>
      <c r="C185" s="13"/>
      <c r="D185" s="13"/>
      <c r="E185" s="67"/>
      <c r="F185" s="254"/>
      <c r="G185" s="248"/>
      <c r="H185" s="13"/>
      <c r="I185" s="239"/>
      <c r="K185" s="211"/>
      <c r="L185" s="211"/>
      <c r="M185" s="211"/>
    </row>
    <row r="186" spans="1:13">
      <c r="A186" s="63"/>
      <c r="B186" s="12"/>
      <c r="C186" s="13"/>
      <c r="D186" s="13"/>
      <c r="E186" s="67"/>
      <c r="F186" s="254"/>
      <c r="G186" s="248"/>
      <c r="H186" s="13"/>
      <c r="I186" s="239"/>
      <c r="K186" s="211"/>
      <c r="L186" s="211"/>
      <c r="M186" s="211"/>
    </row>
    <row r="187" spans="1:13">
      <c r="A187" s="63"/>
      <c r="B187" s="12"/>
      <c r="C187" s="13"/>
      <c r="D187" s="13"/>
      <c r="E187" s="67"/>
      <c r="F187" s="254"/>
      <c r="G187" s="248"/>
      <c r="H187" s="13"/>
      <c r="I187" s="239"/>
      <c r="K187" s="211"/>
      <c r="L187" s="211"/>
      <c r="M187" s="211"/>
    </row>
    <row r="188" spans="1:13">
      <c r="A188" s="63"/>
      <c r="B188" s="12"/>
      <c r="C188" s="13"/>
      <c r="D188" s="13"/>
      <c r="E188" s="67"/>
      <c r="F188" s="254"/>
      <c r="G188" s="248"/>
      <c r="H188" s="13"/>
      <c r="I188" s="239"/>
      <c r="K188" s="211"/>
      <c r="L188" s="211"/>
      <c r="M188" s="211"/>
    </row>
    <row r="189" spans="1:13">
      <c r="A189" s="63"/>
      <c r="B189" s="12"/>
      <c r="C189" s="13"/>
      <c r="D189" s="13"/>
      <c r="E189" s="67"/>
      <c r="F189" s="254"/>
      <c r="G189" s="248"/>
      <c r="H189" s="13"/>
      <c r="I189" s="239"/>
      <c r="K189" s="211"/>
      <c r="L189" s="211"/>
      <c r="M189" s="211"/>
    </row>
    <row r="190" spans="1:13">
      <c r="A190" s="63"/>
      <c r="B190" s="12"/>
      <c r="C190" s="13"/>
      <c r="D190" s="13"/>
      <c r="E190" s="67"/>
      <c r="F190" s="254"/>
      <c r="G190" s="248"/>
      <c r="H190" s="13"/>
      <c r="I190" s="239"/>
      <c r="K190" s="211"/>
      <c r="L190" s="211"/>
      <c r="M190" s="211"/>
    </row>
    <row r="191" spans="1:13">
      <c r="A191" s="63"/>
      <c r="B191" s="12"/>
      <c r="C191" s="63"/>
      <c r="D191" s="63"/>
      <c r="E191" s="67"/>
      <c r="F191" s="254"/>
      <c r="G191" s="248"/>
      <c r="H191" s="13"/>
      <c r="I191" s="239"/>
      <c r="K191" s="211"/>
      <c r="L191" s="211"/>
      <c r="M191" s="211"/>
    </row>
    <row r="192" spans="1:13">
      <c r="A192" s="63"/>
      <c r="B192" s="12"/>
      <c r="C192" s="13"/>
      <c r="D192" s="13"/>
      <c r="E192" s="67"/>
      <c r="F192" s="254"/>
      <c r="G192" s="248"/>
      <c r="H192" s="13"/>
      <c r="I192" s="239"/>
      <c r="K192" s="211"/>
      <c r="L192" s="211"/>
      <c r="M192" s="211"/>
    </row>
    <row r="193" spans="1:13">
      <c r="A193" s="63"/>
      <c r="B193" s="12"/>
      <c r="C193" s="13"/>
      <c r="D193" s="13"/>
      <c r="E193" s="67"/>
      <c r="F193" s="254"/>
      <c r="G193" s="248"/>
      <c r="H193" s="13"/>
      <c r="I193" s="239"/>
      <c r="K193" s="211"/>
      <c r="L193" s="211"/>
      <c r="M193" s="211"/>
    </row>
    <row r="194" spans="1:13">
      <c r="A194" s="63"/>
      <c r="B194" s="12"/>
      <c r="C194" s="13"/>
      <c r="D194" s="13"/>
      <c r="E194" s="67"/>
      <c r="F194" s="254"/>
      <c r="G194" s="248"/>
      <c r="H194" s="13"/>
      <c r="I194" s="239"/>
      <c r="K194" s="211"/>
      <c r="L194" s="211"/>
      <c r="M194" s="211"/>
    </row>
    <row r="195" spans="1:13">
      <c r="A195" s="63"/>
      <c r="B195" s="12"/>
      <c r="C195" s="13"/>
      <c r="D195" s="13"/>
      <c r="E195" s="67"/>
      <c r="F195" s="254"/>
      <c r="G195" s="248"/>
      <c r="H195" s="13"/>
      <c r="I195" s="239"/>
      <c r="K195" s="211"/>
      <c r="L195" s="211"/>
      <c r="M195" s="211"/>
    </row>
    <row r="196" spans="1:13">
      <c r="A196" s="63"/>
      <c r="B196" s="12"/>
      <c r="C196" s="13"/>
      <c r="D196" s="13"/>
      <c r="E196" s="67"/>
      <c r="F196" s="254"/>
      <c r="G196" s="248"/>
      <c r="H196" s="13"/>
      <c r="I196" s="239"/>
      <c r="K196" s="211"/>
      <c r="L196" s="211"/>
      <c r="M196" s="211"/>
    </row>
    <row r="197" spans="1:13">
      <c r="A197" s="63"/>
      <c r="B197" s="12"/>
      <c r="C197" s="13"/>
      <c r="D197" s="13"/>
      <c r="E197" s="67"/>
      <c r="F197" s="254"/>
      <c r="G197" s="248"/>
      <c r="H197" s="13"/>
      <c r="I197" s="239"/>
      <c r="K197" s="211"/>
      <c r="L197" s="211"/>
      <c r="M197" s="211"/>
    </row>
    <row r="198" spans="1:13">
      <c r="A198" s="63"/>
      <c r="B198" s="12"/>
      <c r="C198" s="13"/>
      <c r="D198" s="13"/>
      <c r="E198" s="67"/>
      <c r="F198" s="254"/>
      <c r="G198" s="248"/>
      <c r="H198" s="13"/>
      <c r="I198" s="239"/>
      <c r="K198" s="211"/>
      <c r="L198" s="211"/>
      <c r="M198" s="211"/>
    </row>
    <row r="199" spans="1:13">
      <c r="A199" s="63"/>
      <c r="B199" s="12"/>
      <c r="C199" s="13"/>
      <c r="D199" s="13"/>
      <c r="E199" s="67"/>
      <c r="F199" s="254"/>
      <c r="G199" s="248"/>
      <c r="H199" s="13"/>
      <c r="I199" s="239"/>
      <c r="K199" s="211"/>
      <c r="L199" s="211"/>
      <c r="M199" s="211"/>
    </row>
    <row r="200" spans="1:13">
      <c r="A200" s="63"/>
      <c r="B200" s="12"/>
      <c r="C200" s="13"/>
      <c r="D200" s="13"/>
      <c r="E200" s="67"/>
      <c r="F200" s="254"/>
      <c r="G200" s="248"/>
      <c r="H200" s="13"/>
      <c r="I200" s="239"/>
      <c r="K200" s="211"/>
      <c r="L200" s="211"/>
      <c r="M200" s="211"/>
    </row>
    <row r="201" spans="1:13">
      <c r="A201" s="63"/>
      <c r="B201" s="12"/>
      <c r="C201" s="13"/>
      <c r="D201" s="13"/>
      <c r="E201" s="67"/>
      <c r="F201" s="254"/>
      <c r="G201" s="248"/>
      <c r="H201" s="13"/>
      <c r="I201" s="239"/>
      <c r="K201" s="211"/>
      <c r="L201" s="211"/>
      <c r="M201" s="211"/>
    </row>
    <row r="202" spans="1:13">
      <c r="A202" s="63"/>
      <c r="B202" s="12"/>
      <c r="C202" s="13"/>
      <c r="D202" s="13"/>
      <c r="E202" s="67"/>
      <c r="F202" s="254"/>
      <c r="G202" s="248"/>
      <c r="H202" s="13"/>
      <c r="I202" s="239"/>
      <c r="K202" s="211"/>
      <c r="L202" s="211"/>
      <c r="M202" s="211"/>
    </row>
    <row r="203" spans="1:13">
      <c r="A203" s="63"/>
      <c r="B203" s="12"/>
      <c r="C203" s="13"/>
      <c r="D203" s="13"/>
      <c r="E203" s="67"/>
      <c r="F203" s="254"/>
      <c r="G203" s="248"/>
      <c r="H203" s="13"/>
      <c r="I203" s="239"/>
      <c r="K203" s="211"/>
      <c r="L203" s="211"/>
      <c r="M203" s="211"/>
    </row>
    <row r="204" spans="1:13">
      <c r="A204" s="63"/>
      <c r="B204" s="12"/>
      <c r="C204" s="13"/>
      <c r="D204" s="13"/>
      <c r="E204" s="67"/>
      <c r="F204" s="254"/>
      <c r="G204" s="248"/>
      <c r="H204" s="13"/>
      <c r="I204" s="239"/>
      <c r="K204" s="211"/>
      <c r="L204" s="211"/>
      <c r="M204" s="211"/>
    </row>
    <row r="205" spans="1:13">
      <c r="A205" s="63"/>
      <c r="B205" s="12"/>
      <c r="C205" s="13"/>
      <c r="D205" s="13"/>
      <c r="E205" s="67"/>
      <c r="F205" s="254"/>
      <c r="G205" s="248"/>
      <c r="H205" s="13"/>
      <c r="I205" s="239"/>
      <c r="K205" s="211"/>
      <c r="L205" s="211"/>
      <c r="M205" s="211"/>
    </row>
    <row r="206" spans="1:13">
      <c r="A206" s="63"/>
      <c r="B206" s="12"/>
      <c r="C206" s="13"/>
      <c r="D206" s="13"/>
      <c r="E206" s="67"/>
      <c r="F206" s="254"/>
      <c r="G206" s="248"/>
      <c r="H206" s="13"/>
      <c r="I206" s="239"/>
      <c r="K206" s="211"/>
      <c r="L206" s="211"/>
      <c r="M206" s="211"/>
    </row>
    <row r="207" spans="1:13">
      <c r="A207" s="63"/>
      <c r="B207" s="12"/>
      <c r="C207" s="13"/>
      <c r="D207" s="13"/>
      <c r="E207" s="67"/>
      <c r="F207" s="254"/>
      <c r="G207" s="248"/>
      <c r="H207" s="13"/>
      <c r="I207" s="239"/>
      <c r="K207" s="211"/>
      <c r="L207" s="211"/>
      <c r="M207" s="211"/>
    </row>
    <row r="208" spans="1:13">
      <c r="A208" s="63"/>
      <c r="B208" s="12"/>
      <c r="C208" s="13"/>
      <c r="D208" s="13"/>
      <c r="E208" s="67"/>
      <c r="F208" s="254"/>
      <c r="G208" s="248"/>
      <c r="H208" s="13"/>
      <c r="I208" s="239"/>
      <c r="K208" s="211"/>
      <c r="L208" s="211"/>
      <c r="M208" s="211"/>
    </row>
    <row r="209" spans="1:13">
      <c r="A209" s="63"/>
      <c r="B209" s="12"/>
      <c r="C209" s="13"/>
      <c r="D209" s="13"/>
      <c r="E209" s="67"/>
      <c r="F209" s="254"/>
      <c r="G209" s="248"/>
      <c r="H209" s="13"/>
      <c r="I209" s="239"/>
      <c r="K209" s="211"/>
      <c r="L209" s="211"/>
      <c r="M209" s="211"/>
    </row>
    <row r="210" spans="1:13">
      <c r="A210" s="63"/>
      <c r="B210" s="12"/>
      <c r="C210" s="13"/>
      <c r="D210" s="13"/>
      <c r="E210" s="67"/>
      <c r="F210" s="254"/>
      <c r="G210" s="248"/>
      <c r="H210" s="13"/>
      <c r="I210" s="239"/>
      <c r="K210" s="211"/>
      <c r="L210" s="211"/>
      <c r="M210" s="211"/>
    </row>
    <row r="211" spans="1:13">
      <c r="A211" s="63"/>
      <c r="B211" s="12"/>
      <c r="C211" s="13"/>
      <c r="D211" s="13"/>
      <c r="E211" s="67"/>
      <c r="F211" s="254"/>
      <c r="G211" s="248"/>
      <c r="H211" s="13"/>
      <c r="I211" s="239"/>
      <c r="K211" s="211"/>
      <c r="L211" s="211"/>
      <c r="M211" s="211"/>
    </row>
    <row r="212" spans="1:13">
      <c r="A212" s="63"/>
      <c r="B212" s="12"/>
      <c r="C212" s="13"/>
      <c r="D212" s="13"/>
      <c r="E212" s="67"/>
      <c r="F212" s="254"/>
      <c r="G212" s="248"/>
      <c r="H212" s="13"/>
      <c r="I212" s="239"/>
      <c r="K212" s="211"/>
      <c r="L212" s="211"/>
      <c r="M212" s="211"/>
    </row>
    <row r="213" spans="1:13">
      <c r="A213" s="63"/>
      <c r="B213" s="12"/>
      <c r="C213" s="13"/>
      <c r="D213" s="13"/>
      <c r="E213" s="67"/>
      <c r="F213" s="254"/>
      <c r="G213" s="248"/>
      <c r="H213" s="13"/>
      <c r="I213" s="239"/>
      <c r="K213" s="211"/>
      <c r="L213" s="211"/>
      <c r="M213" s="211"/>
    </row>
    <row r="214" spans="1:13">
      <c r="A214" s="63"/>
      <c r="B214" s="12"/>
      <c r="C214" s="13"/>
      <c r="D214" s="13"/>
      <c r="E214" s="67"/>
      <c r="F214" s="254"/>
      <c r="G214" s="248"/>
      <c r="H214" s="13"/>
      <c r="I214" s="239"/>
      <c r="K214" s="211"/>
      <c r="L214" s="211"/>
      <c r="M214" s="211"/>
    </row>
    <row r="215" spans="1:13">
      <c r="A215" s="63"/>
      <c r="B215" s="12"/>
      <c r="C215" s="13"/>
      <c r="D215" s="13"/>
      <c r="E215" s="67"/>
      <c r="F215" s="254"/>
      <c r="G215" s="248"/>
      <c r="H215" s="13"/>
      <c r="I215" s="239"/>
      <c r="K215" s="211"/>
      <c r="L215" s="211"/>
      <c r="M215" s="211"/>
    </row>
    <row r="216" spans="1:13">
      <c r="A216" s="63"/>
      <c r="B216" s="12"/>
      <c r="C216" s="13"/>
      <c r="D216" s="13"/>
      <c r="E216" s="67"/>
      <c r="F216" s="254"/>
      <c r="G216" s="248"/>
      <c r="H216" s="13"/>
      <c r="I216" s="239"/>
      <c r="K216" s="211"/>
      <c r="L216" s="211"/>
      <c r="M216" s="211"/>
    </row>
    <row r="217" spans="1:13">
      <c r="A217" s="63"/>
      <c r="B217" s="12"/>
      <c r="C217" s="13"/>
      <c r="D217" s="13"/>
      <c r="E217" s="67"/>
      <c r="F217" s="254"/>
      <c r="G217" s="248"/>
      <c r="H217" s="13"/>
      <c r="I217" s="239"/>
      <c r="K217" s="211"/>
      <c r="L217" s="211"/>
      <c r="M217" s="211"/>
    </row>
    <row r="218" spans="1:13">
      <c r="A218" s="63"/>
      <c r="B218" s="12"/>
      <c r="C218" s="13"/>
      <c r="D218" s="13"/>
      <c r="E218" s="67"/>
      <c r="F218" s="254"/>
      <c r="G218" s="248"/>
      <c r="H218" s="13"/>
      <c r="I218" s="239"/>
      <c r="K218" s="211"/>
      <c r="L218" s="211"/>
      <c r="M218" s="211"/>
    </row>
    <row r="219" spans="1:13">
      <c r="A219" s="63"/>
      <c r="B219" s="12"/>
      <c r="C219" s="13"/>
      <c r="D219" s="13"/>
      <c r="E219" s="67"/>
      <c r="F219" s="254"/>
      <c r="G219" s="248"/>
      <c r="H219" s="13"/>
      <c r="I219" s="239"/>
      <c r="K219" s="211"/>
      <c r="L219" s="211"/>
      <c r="M219" s="211"/>
    </row>
    <row r="220" spans="1:13">
      <c r="A220" s="63"/>
      <c r="B220" s="12"/>
      <c r="C220" s="13"/>
      <c r="D220" s="13"/>
      <c r="E220" s="67"/>
      <c r="F220" s="254"/>
      <c r="G220" s="248"/>
      <c r="H220" s="13"/>
      <c r="I220" s="239"/>
      <c r="K220" s="211"/>
      <c r="L220" s="211"/>
      <c r="M220" s="211"/>
    </row>
    <row r="221" spans="1:13">
      <c r="A221" s="63"/>
      <c r="B221" s="12"/>
      <c r="C221" s="13"/>
      <c r="D221" s="13"/>
      <c r="E221" s="67"/>
      <c r="F221" s="254"/>
      <c r="G221" s="248"/>
      <c r="H221" s="13"/>
      <c r="I221" s="239"/>
      <c r="K221" s="211"/>
      <c r="L221" s="211"/>
      <c r="M221" s="211"/>
    </row>
    <row r="222" spans="1:13">
      <c r="A222" s="63"/>
      <c r="B222" s="12"/>
      <c r="C222" s="13"/>
      <c r="D222" s="13"/>
      <c r="E222" s="67"/>
      <c r="F222" s="254"/>
      <c r="G222" s="248"/>
      <c r="H222" s="13"/>
      <c r="I222" s="239"/>
      <c r="K222" s="211"/>
      <c r="L222" s="211"/>
      <c r="M222" s="211"/>
    </row>
    <row r="223" spans="1:13">
      <c r="A223" s="63"/>
      <c r="B223" s="12"/>
      <c r="C223" s="13"/>
      <c r="D223" s="13"/>
      <c r="E223" s="67"/>
      <c r="F223" s="254"/>
      <c r="G223" s="248"/>
      <c r="H223" s="13"/>
      <c r="I223" s="239"/>
      <c r="K223" s="211"/>
      <c r="L223" s="211"/>
      <c r="M223" s="211"/>
    </row>
    <row r="224" spans="1:13">
      <c r="A224" s="63"/>
      <c r="B224" s="12"/>
      <c r="C224" s="13"/>
      <c r="D224" s="13"/>
      <c r="E224" s="67"/>
      <c r="F224" s="254"/>
      <c r="G224" s="248"/>
      <c r="H224" s="13"/>
      <c r="I224" s="239"/>
      <c r="K224" s="211"/>
      <c r="L224" s="211"/>
      <c r="M224" s="211"/>
    </row>
    <row r="225" spans="1:13">
      <c r="A225" s="63"/>
      <c r="B225" s="12"/>
      <c r="C225" s="13"/>
      <c r="D225" s="13"/>
      <c r="E225" s="67"/>
      <c r="F225" s="254"/>
      <c r="G225" s="248"/>
      <c r="H225" s="13"/>
      <c r="I225" s="239"/>
      <c r="K225" s="211"/>
      <c r="L225" s="211"/>
      <c r="M225" s="211"/>
    </row>
    <row r="226" spans="1:13">
      <c r="A226" s="63"/>
      <c r="B226" s="12"/>
      <c r="C226" s="13"/>
      <c r="D226" s="13"/>
      <c r="E226" s="67"/>
      <c r="F226" s="254"/>
      <c r="G226" s="248"/>
      <c r="H226" s="13"/>
      <c r="I226" s="239"/>
      <c r="K226" s="211"/>
      <c r="L226" s="211"/>
      <c r="M226" s="211"/>
    </row>
    <row r="227" spans="1:13">
      <c r="A227" s="63"/>
      <c r="B227" s="12"/>
      <c r="C227" s="13"/>
      <c r="D227" s="13"/>
      <c r="E227" s="67"/>
      <c r="F227" s="254"/>
      <c r="G227" s="248"/>
      <c r="H227" s="13"/>
      <c r="I227" s="239"/>
      <c r="K227" s="211"/>
      <c r="L227" s="211"/>
      <c r="M227" s="211"/>
    </row>
    <row r="228" spans="1:13">
      <c r="A228" s="63"/>
      <c r="B228" s="12"/>
      <c r="C228" s="63"/>
      <c r="D228" s="63"/>
      <c r="E228" s="67"/>
      <c r="F228" s="254"/>
      <c r="G228" s="248"/>
      <c r="H228" s="13"/>
      <c r="I228" s="239"/>
      <c r="K228" s="211"/>
      <c r="L228" s="211"/>
      <c r="M228" s="211"/>
    </row>
    <row r="229" spans="1:13">
      <c r="A229" s="63"/>
      <c r="B229" s="12"/>
      <c r="C229" s="13"/>
      <c r="D229" s="13"/>
      <c r="E229" s="67"/>
      <c r="F229" s="254"/>
      <c r="G229" s="248"/>
      <c r="H229" s="13"/>
      <c r="I229" s="239"/>
      <c r="K229" s="211"/>
      <c r="L229" s="211"/>
      <c r="M229" s="211"/>
    </row>
    <row r="230" spans="1:13">
      <c r="A230" s="63"/>
      <c r="B230" s="12"/>
      <c r="C230" s="13"/>
      <c r="D230" s="13"/>
      <c r="E230" s="67"/>
      <c r="F230" s="254"/>
      <c r="G230" s="248"/>
      <c r="H230" s="13"/>
      <c r="I230" s="239"/>
      <c r="K230" s="211"/>
      <c r="L230" s="211"/>
      <c r="M230" s="211"/>
    </row>
    <row r="231" spans="1:13">
      <c r="A231" s="63"/>
      <c r="B231" s="12"/>
      <c r="C231" s="13"/>
      <c r="D231" s="13"/>
      <c r="E231" s="67"/>
      <c r="F231" s="254"/>
      <c r="G231" s="248"/>
      <c r="H231" s="13"/>
      <c r="I231" s="239"/>
      <c r="K231" s="211"/>
      <c r="L231" s="211"/>
      <c r="M231" s="211"/>
    </row>
    <row r="232" spans="1:13">
      <c r="A232" s="63"/>
      <c r="B232" s="12"/>
      <c r="C232" s="13"/>
      <c r="D232" s="13"/>
      <c r="E232" s="67"/>
      <c r="F232" s="254"/>
      <c r="G232" s="248"/>
      <c r="H232" s="13"/>
      <c r="I232" s="239"/>
      <c r="K232" s="211"/>
      <c r="L232" s="211"/>
      <c r="M232" s="211"/>
    </row>
    <row r="233" spans="1:13">
      <c r="A233" s="63"/>
      <c r="B233" s="12"/>
      <c r="C233" s="13"/>
      <c r="D233" s="13"/>
      <c r="E233" s="67"/>
      <c r="F233" s="254"/>
      <c r="G233" s="248"/>
      <c r="H233" s="13"/>
      <c r="I233" s="239"/>
      <c r="K233" s="211"/>
      <c r="L233" s="211"/>
      <c r="M233" s="211"/>
    </row>
    <row r="234" spans="1:13">
      <c r="A234" s="63"/>
      <c r="B234" s="12"/>
      <c r="C234" s="13"/>
      <c r="D234" s="13"/>
      <c r="E234" s="67"/>
      <c r="F234" s="254"/>
      <c r="G234" s="248"/>
      <c r="H234" s="13"/>
      <c r="I234" s="239"/>
      <c r="K234" s="211"/>
      <c r="L234" s="211"/>
      <c r="M234" s="211"/>
    </row>
    <row r="235" spans="1:13">
      <c r="A235" s="63"/>
      <c r="B235" s="12"/>
      <c r="C235" s="13"/>
      <c r="D235" s="13"/>
      <c r="E235" s="67"/>
      <c r="F235" s="254"/>
      <c r="G235" s="248"/>
      <c r="H235" s="13"/>
      <c r="I235" s="239"/>
      <c r="K235" s="211"/>
      <c r="L235" s="211"/>
      <c r="M235" s="211"/>
    </row>
    <row r="236" spans="1:13">
      <c r="A236" s="63"/>
      <c r="B236" s="12"/>
      <c r="C236" s="13"/>
      <c r="D236" s="13"/>
      <c r="E236" s="67"/>
      <c r="F236" s="254"/>
      <c r="G236" s="248"/>
      <c r="H236" s="13"/>
      <c r="I236" s="239"/>
      <c r="K236" s="211"/>
      <c r="L236" s="211"/>
      <c r="M236" s="211"/>
    </row>
    <row r="237" spans="1:13">
      <c r="A237" s="63"/>
      <c r="B237" s="12"/>
      <c r="C237" s="13"/>
      <c r="D237" s="13"/>
      <c r="E237" s="67"/>
      <c r="F237" s="254"/>
      <c r="G237" s="248"/>
      <c r="H237" s="13"/>
      <c r="I237" s="239"/>
      <c r="K237" s="211"/>
      <c r="L237" s="211"/>
      <c r="M237" s="211"/>
    </row>
    <row r="238" spans="1:13">
      <c r="A238" s="63"/>
      <c r="B238" s="12"/>
      <c r="C238" s="13"/>
      <c r="D238" s="13"/>
      <c r="E238" s="67"/>
      <c r="F238" s="254"/>
      <c r="G238" s="248"/>
      <c r="H238" s="13"/>
      <c r="I238" s="239"/>
      <c r="K238" s="211"/>
      <c r="L238" s="211"/>
      <c r="M238" s="211"/>
    </row>
    <row r="239" spans="1:13">
      <c r="A239" s="63"/>
      <c r="B239" s="12"/>
      <c r="C239" s="13"/>
      <c r="D239" s="13"/>
      <c r="E239" s="67"/>
      <c r="F239" s="254"/>
      <c r="G239" s="248"/>
      <c r="H239" s="13"/>
      <c r="I239" s="239"/>
      <c r="K239" s="211"/>
      <c r="L239" s="211"/>
      <c r="M239" s="211"/>
    </row>
    <row r="240" spans="1:13">
      <c r="A240" s="63"/>
      <c r="B240" s="12"/>
      <c r="C240" s="13"/>
      <c r="D240" s="13"/>
      <c r="E240" s="67"/>
      <c r="F240" s="254"/>
      <c r="G240" s="248"/>
      <c r="H240" s="13"/>
      <c r="I240" s="239"/>
      <c r="K240" s="211"/>
      <c r="L240" s="211"/>
      <c r="M240" s="211"/>
    </row>
    <row r="241" spans="1:13">
      <c r="A241" s="63"/>
      <c r="B241" s="12"/>
      <c r="C241" s="13"/>
      <c r="D241" s="13"/>
      <c r="E241" s="67"/>
      <c r="F241" s="254"/>
      <c r="G241" s="248"/>
      <c r="H241" s="13"/>
      <c r="I241" s="239"/>
      <c r="K241" s="211"/>
      <c r="L241" s="211"/>
      <c r="M241" s="211"/>
    </row>
    <row r="242" spans="1:13">
      <c r="A242" s="63"/>
      <c r="B242" s="12"/>
      <c r="C242" s="13"/>
      <c r="D242" s="13"/>
      <c r="E242" s="67"/>
      <c r="F242" s="254"/>
      <c r="G242" s="248"/>
      <c r="H242" s="13"/>
      <c r="I242" s="239"/>
      <c r="K242" s="211"/>
      <c r="L242" s="211"/>
      <c r="M242" s="211"/>
    </row>
    <row r="243" spans="1:13">
      <c r="A243" s="63"/>
      <c r="B243" s="12"/>
      <c r="C243" s="13"/>
      <c r="D243" s="13"/>
      <c r="E243" s="67"/>
      <c r="F243" s="254"/>
      <c r="G243" s="248"/>
      <c r="H243" s="13"/>
      <c r="I243" s="239"/>
      <c r="K243" s="211"/>
      <c r="L243" s="211"/>
      <c r="M243" s="211"/>
    </row>
    <row r="244" spans="1:13">
      <c r="A244" s="63"/>
      <c r="B244" s="12"/>
      <c r="C244" s="13"/>
      <c r="D244" s="13"/>
      <c r="E244" s="67"/>
      <c r="F244" s="254"/>
      <c r="G244" s="248"/>
      <c r="H244" s="13"/>
      <c r="I244" s="239"/>
      <c r="K244" s="211"/>
      <c r="L244" s="211"/>
      <c r="M244" s="211"/>
    </row>
    <row r="245" spans="1:13">
      <c r="A245" s="63"/>
      <c r="B245" s="12"/>
      <c r="C245" s="13"/>
      <c r="D245" s="13"/>
      <c r="E245" s="67"/>
      <c r="F245" s="254"/>
      <c r="G245" s="248"/>
      <c r="H245" s="13"/>
      <c r="I245" s="239"/>
      <c r="K245" s="211"/>
      <c r="L245" s="211"/>
      <c r="M245" s="211"/>
    </row>
    <row r="246" spans="1:13">
      <c r="A246" s="63"/>
      <c r="B246" s="12"/>
      <c r="C246" s="13"/>
      <c r="D246" s="13"/>
      <c r="E246" s="67"/>
      <c r="F246" s="254"/>
      <c r="G246" s="248"/>
      <c r="H246" s="13"/>
      <c r="I246" s="239"/>
      <c r="K246" s="211"/>
      <c r="L246" s="211"/>
      <c r="M246" s="211"/>
    </row>
    <row r="247" spans="1:13">
      <c r="A247" s="63"/>
      <c r="B247" s="12"/>
      <c r="C247" s="13"/>
      <c r="D247" s="13"/>
      <c r="E247" s="67"/>
      <c r="F247" s="254"/>
      <c r="G247" s="248"/>
      <c r="H247" s="13"/>
      <c r="I247" s="239"/>
      <c r="K247" s="211"/>
      <c r="L247" s="211"/>
      <c r="M247" s="211"/>
    </row>
    <row r="248" spans="1:13">
      <c r="A248" s="63"/>
      <c r="B248" s="12"/>
      <c r="C248" s="13"/>
      <c r="D248" s="13"/>
      <c r="E248" s="67"/>
      <c r="F248" s="254"/>
      <c r="G248" s="248"/>
      <c r="H248" s="13"/>
      <c r="I248" s="239"/>
      <c r="K248" s="211"/>
      <c r="L248" s="211"/>
      <c r="M248" s="211"/>
    </row>
    <row r="249" spans="1:13">
      <c r="A249" s="63"/>
      <c r="B249" s="12"/>
      <c r="C249" s="13"/>
      <c r="D249" s="13"/>
      <c r="E249" s="67"/>
      <c r="F249" s="254"/>
      <c r="G249" s="248"/>
      <c r="H249" s="13"/>
      <c r="I249" s="239"/>
      <c r="K249" s="211"/>
      <c r="L249" s="211"/>
      <c r="M249" s="211"/>
    </row>
    <row r="250" spans="1:13">
      <c r="A250" s="63"/>
      <c r="B250" s="12"/>
      <c r="C250" s="13"/>
      <c r="D250" s="13"/>
      <c r="E250" s="67"/>
      <c r="F250" s="254"/>
      <c r="G250" s="248"/>
      <c r="H250" s="13"/>
      <c r="I250" s="239"/>
      <c r="K250" s="211"/>
      <c r="L250" s="211"/>
      <c r="M250" s="211"/>
    </row>
    <row r="251" spans="1:13">
      <c r="A251" s="63"/>
      <c r="B251" s="12"/>
      <c r="C251" s="13"/>
      <c r="D251" s="13"/>
      <c r="E251" s="67"/>
      <c r="F251" s="254"/>
      <c r="G251" s="248"/>
      <c r="H251" s="13"/>
      <c r="I251" s="239"/>
      <c r="K251" s="211"/>
      <c r="L251" s="211"/>
      <c r="M251" s="211"/>
    </row>
    <row r="252" spans="1:13">
      <c r="A252" s="63"/>
      <c r="B252" s="12"/>
      <c r="C252" s="13"/>
      <c r="D252" s="13"/>
      <c r="E252" s="67"/>
      <c r="F252" s="254"/>
      <c r="G252" s="248"/>
      <c r="H252" s="13"/>
      <c r="I252" s="239"/>
      <c r="K252" s="211"/>
      <c r="L252" s="211"/>
      <c r="M252" s="211"/>
    </row>
    <row r="253" spans="1:13">
      <c r="A253" s="63"/>
      <c r="B253" s="12"/>
      <c r="C253" s="13"/>
      <c r="D253" s="13"/>
      <c r="E253" s="67"/>
      <c r="F253" s="254"/>
      <c r="G253" s="248"/>
      <c r="H253" s="13"/>
      <c r="I253" s="239"/>
      <c r="K253" s="211"/>
      <c r="L253" s="211"/>
      <c r="M253" s="211"/>
    </row>
    <row r="254" spans="1:13">
      <c r="A254" s="63"/>
      <c r="B254" s="12"/>
      <c r="C254" s="13"/>
      <c r="D254" s="13"/>
      <c r="E254" s="67"/>
      <c r="F254" s="254"/>
      <c r="G254" s="248"/>
      <c r="H254" s="13"/>
      <c r="I254" s="239"/>
      <c r="K254" s="211"/>
      <c r="L254" s="211"/>
      <c r="M254" s="211"/>
    </row>
    <row r="255" spans="1:13">
      <c r="A255" s="63"/>
      <c r="B255" s="12"/>
      <c r="C255" s="13"/>
      <c r="D255" s="13"/>
      <c r="E255" s="67"/>
      <c r="F255" s="254"/>
      <c r="G255" s="248"/>
      <c r="H255" s="13"/>
      <c r="I255" s="239"/>
      <c r="K255" s="211"/>
      <c r="L255" s="211"/>
      <c r="M255" s="211"/>
    </row>
    <row r="256" spans="1:13">
      <c r="A256" s="63"/>
      <c r="B256" s="12"/>
      <c r="C256" s="13"/>
      <c r="D256" s="13"/>
      <c r="E256" s="67"/>
      <c r="F256" s="254"/>
      <c r="G256" s="248"/>
      <c r="H256" s="13"/>
      <c r="I256" s="239"/>
      <c r="K256" s="211"/>
      <c r="L256" s="211"/>
      <c r="M256" s="211"/>
    </row>
    <row r="257" spans="1:13">
      <c r="A257" s="63"/>
      <c r="B257" s="12"/>
      <c r="C257" s="13"/>
      <c r="D257" s="13"/>
      <c r="E257" s="67"/>
      <c r="F257" s="254"/>
      <c r="G257" s="248"/>
      <c r="H257" s="13"/>
      <c r="I257" s="239"/>
      <c r="K257" s="211"/>
      <c r="L257" s="211"/>
      <c r="M257" s="211"/>
    </row>
    <row r="258" spans="1:13">
      <c r="A258" s="63"/>
      <c r="B258" s="12"/>
      <c r="C258" s="13"/>
      <c r="D258" s="13"/>
      <c r="E258" s="67"/>
      <c r="F258" s="254"/>
      <c r="G258" s="248"/>
      <c r="H258" s="13"/>
      <c r="I258" s="239"/>
      <c r="K258" s="211"/>
      <c r="L258" s="211"/>
      <c r="M258" s="211"/>
    </row>
    <row r="259" spans="1:13">
      <c r="A259" s="63"/>
      <c r="B259" s="12"/>
      <c r="C259" s="13"/>
      <c r="D259" s="13"/>
      <c r="E259" s="67"/>
      <c r="F259" s="254"/>
      <c r="G259" s="248"/>
      <c r="H259" s="13"/>
      <c r="I259" s="239"/>
      <c r="K259" s="211"/>
      <c r="L259" s="211"/>
      <c r="M259" s="211"/>
    </row>
    <row r="260" spans="1:13">
      <c r="A260" s="63"/>
      <c r="B260" s="12"/>
      <c r="C260" s="13"/>
      <c r="D260" s="13"/>
      <c r="E260" s="67"/>
      <c r="F260" s="254"/>
      <c r="G260" s="248"/>
      <c r="H260" s="13"/>
      <c r="I260" s="239"/>
      <c r="K260" s="211"/>
      <c r="L260" s="211"/>
      <c r="M260" s="211"/>
    </row>
    <row r="261" spans="1:13">
      <c r="A261" s="63"/>
      <c r="B261" s="12"/>
      <c r="C261" s="13"/>
      <c r="D261" s="13"/>
      <c r="E261" s="67"/>
      <c r="F261" s="254"/>
      <c r="G261" s="248"/>
      <c r="H261" s="13"/>
      <c r="I261" s="239"/>
      <c r="K261" s="211"/>
      <c r="L261" s="211"/>
      <c r="M261" s="211"/>
    </row>
    <row r="262" spans="1:13">
      <c r="A262" s="63"/>
      <c r="B262" s="12"/>
      <c r="C262" s="13"/>
      <c r="D262" s="13"/>
      <c r="E262" s="67"/>
      <c r="F262" s="254"/>
      <c r="G262" s="248"/>
      <c r="H262" s="13"/>
      <c r="I262" s="239"/>
      <c r="K262" s="211"/>
      <c r="L262" s="211"/>
      <c r="M262" s="211"/>
    </row>
    <row r="263" spans="1:13">
      <c r="A263" s="63"/>
      <c r="B263" s="12"/>
      <c r="C263" s="13"/>
      <c r="D263" s="13"/>
      <c r="E263" s="67"/>
      <c r="F263" s="254"/>
      <c r="G263" s="248"/>
      <c r="H263" s="13"/>
      <c r="I263" s="239"/>
      <c r="K263" s="211"/>
      <c r="L263" s="211"/>
      <c r="M263" s="211"/>
    </row>
    <row r="264" spans="1:13">
      <c r="A264" s="63"/>
      <c r="B264" s="12"/>
      <c r="C264" s="13"/>
      <c r="D264" s="13"/>
      <c r="E264" s="67"/>
      <c r="F264" s="254"/>
      <c r="G264" s="248"/>
      <c r="H264" s="13"/>
      <c r="I264" s="239"/>
      <c r="K264" s="211"/>
      <c r="L264" s="211"/>
      <c r="M264" s="211"/>
    </row>
    <row r="265" spans="1:13">
      <c r="A265" s="63"/>
      <c r="B265" s="12"/>
      <c r="C265" s="63"/>
      <c r="D265" s="63"/>
      <c r="E265" s="67"/>
      <c r="F265" s="254"/>
      <c r="G265" s="248"/>
      <c r="H265" s="13"/>
      <c r="I265" s="239"/>
      <c r="K265" s="211"/>
      <c r="L265" s="211"/>
      <c r="M265" s="211"/>
    </row>
    <row r="266" spans="1:13">
      <c r="A266" s="63"/>
      <c r="B266" s="12"/>
      <c r="C266" s="13"/>
      <c r="D266" s="13"/>
      <c r="E266" s="67"/>
      <c r="F266" s="254"/>
      <c r="G266" s="248"/>
      <c r="H266" s="13"/>
      <c r="I266" s="239"/>
      <c r="K266" s="211"/>
      <c r="L266" s="211"/>
      <c r="M266" s="211"/>
    </row>
    <row r="267" spans="1:13">
      <c r="A267" s="63"/>
      <c r="B267" s="12"/>
      <c r="C267" s="13"/>
      <c r="D267" s="13"/>
      <c r="E267" s="67"/>
      <c r="F267" s="254"/>
      <c r="G267" s="248"/>
      <c r="H267" s="13"/>
      <c r="I267" s="239"/>
      <c r="K267" s="211"/>
      <c r="L267" s="211"/>
      <c r="M267" s="211"/>
    </row>
    <row r="268" spans="1:13">
      <c r="A268" s="63"/>
      <c r="B268" s="12"/>
      <c r="C268" s="13"/>
      <c r="D268" s="13"/>
      <c r="E268" s="67"/>
      <c r="F268" s="254"/>
      <c r="G268" s="248"/>
      <c r="H268" s="13"/>
      <c r="I268" s="239"/>
      <c r="K268" s="211"/>
      <c r="L268" s="211"/>
      <c r="M268" s="211"/>
    </row>
    <row r="269" spans="1:13">
      <c r="A269" s="63"/>
      <c r="B269" s="12"/>
      <c r="C269" s="13"/>
      <c r="D269" s="13"/>
      <c r="E269" s="67"/>
      <c r="F269" s="254"/>
      <c r="G269" s="248"/>
      <c r="H269" s="13"/>
      <c r="I269" s="239"/>
      <c r="K269" s="211"/>
      <c r="L269" s="211"/>
      <c r="M269" s="211"/>
    </row>
    <row r="270" spans="1:13">
      <c r="A270" s="63"/>
      <c r="B270" s="12"/>
      <c r="C270" s="13"/>
      <c r="D270" s="13"/>
      <c r="E270" s="67"/>
      <c r="F270" s="254"/>
      <c r="G270" s="248"/>
      <c r="H270" s="13"/>
      <c r="I270" s="239"/>
      <c r="K270" s="211"/>
      <c r="L270" s="211"/>
      <c r="M270" s="211"/>
    </row>
    <row r="271" spans="1:13">
      <c r="A271" s="63"/>
      <c r="B271" s="12"/>
      <c r="C271" s="13"/>
      <c r="D271" s="13"/>
      <c r="E271" s="67"/>
      <c r="F271" s="254"/>
      <c r="G271" s="248"/>
      <c r="H271" s="13"/>
      <c r="I271" s="239"/>
      <c r="K271" s="211"/>
      <c r="L271" s="211"/>
      <c r="M271" s="211"/>
    </row>
    <row r="272" spans="1:13">
      <c r="A272" s="63"/>
      <c r="B272" s="12"/>
      <c r="C272" s="13"/>
      <c r="D272" s="13"/>
      <c r="E272" s="67"/>
      <c r="F272" s="254"/>
      <c r="G272" s="248"/>
      <c r="H272" s="13"/>
      <c r="I272" s="239"/>
      <c r="K272" s="211"/>
      <c r="L272" s="211"/>
      <c r="M272" s="211"/>
    </row>
    <row r="273" spans="1:13">
      <c r="A273" s="63"/>
      <c r="B273" s="12"/>
      <c r="C273" s="13"/>
      <c r="D273" s="13"/>
      <c r="E273" s="67"/>
      <c r="F273" s="254"/>
      <c r="G273" s="248"/>
      <c r="H273" s="13"/>
      <c r="I273" s="239"/>
      <c r="K273" s="211"/>
      <c r="L273" s="211"/>
      <c r="M273" s="211"/>
    </row>
    <row r="274" spans="1:13">
      <c r="A274" s="63"/>
      <c r="B274" s="12"/>
      <c r="C274" s="13"/>
      <c r="D274" s="13"/>
      <c r="E274" s="67"/>
      <c r="F274" s="254"/>
      <c r="G274" s="248"/>
      <c r="H274" s="13"/>
      <c r="I274" s="239"/>
      <c r="K274" s="211"/>
      <c r="L274" s="211"/>
      <c r="M274" s="211"/>
    </row>
    <row r="275" spans="1:13">
      <c r="A275" s="63"/>
      <c r="B275" s="12"/>
      <c r="C275" s="13"/>
      <c r="D275" s="13"/>
      <c r="E275" s="67"/>
      <c r="F275" s="254"/>
      <c r="G275" s="248"/>
      <c r="H275" s="13"/>
      <c r="I275" s="239"/>
      <c r="K275" s="211"/>
      <c r="L275" s="211"/>
      <c r="M275" s="211"/>
    </row>
    <row r="276" spans="1:13">
      <c r="A276" s="63"/>
      <c r="B276" s="12"/>
      <c r="C276" s="13"/>
      <c r="D276" s="13"/>
      <c r="E276" s="67"/>
      <c r="F276" s="254"/>
      <c r="G276" s="248"/>
      <c r="H276" s="13"/>
      <c r="I276" s="239"/>
      <c r="K276" s="211"/>
      <c r="L276" s="211"/>
      <c r="M276" s="211"/>
    </row>
    <row r="277" spans="1:13">
      <c r="A277" s="63"/>
      <c r="B277" s="12"/>
      <c r="C277" s="13"/>
      <c r="D277" s="13"/>
      <c r="E277" s="67"/>
      <c r="F277" s="254"/>
      <c r="G277" s="248"/>
      <c r="H277" s="13"/>
      <c r="I277" s="239"/>
      <c r="K277" s="211"/>
      <c r="L277" s="211"/>
      <c r="M277" s="211"/>
    </row>
    <row r="278" spans="1:13">
      <c r="A278" s="63"/>
      <c r="B278" s="12"/>
      <c r="C278" s="13"/>
      <c r="D278" s="13"/>
      <c r="E278" s="67"/>
      <c r="F278" s="254"/>
      <c r="G278" s="248"/>
      <c r="H278" s="13"/>
      <c r="I278" s="239"/>
      <c r="K278" s="211"/>
      <c r="L278" s="211"/>
      <c r="M278" s="211"/>
    </row>
    <row r="279" spans="1:13">
      <c r="A279" s="63"/>
      <c r="B279" s="12"/>
      <c r="C279" s="13"/>
      <c r="D279" s="13"/>
      <c r="E279" s="67"/>
      <c r="F279" s="254"/>
      <c r="G279" s="248"/>
      <c r="H279" s="13"/>
      <c r="I279" s="239"/>
      <c r="K279" s="211"/>
      <c r="L279" s="211"/>
      <c r="M279" s="211"/>
    </row>
    <row r="280" spans="1:13">
      <c r="A280" s="63"/>
      <c r="B280" s="12"/>
      <c r="C280" s="13"/>
      <c r="D280" s="13"/>
      <c r="E280" s="67"/>
      <c r="F280" s="254"/>
      <c r="G280" s="248"/>
      <c r="H280" s="13"/>
      <c r="I280" s="239"/>
      <c r="K280" s="211"/>
      <c r="L280" s="211"/>
      <c r="M280" s="211"/>
    </row>
    <row r="281" spans="1:13">
      <c r="A281" s="63"/>
      <c r="B281" s="12"/>
      <c r="C281" s="13"/>
      <c r="D281" s="13"/>
      <c r="E281" s="67"/>
      <c r="F281" s="254"/>
      <c r="G281" s="248"/>
      <c r="H281" s="13"/>
      <c r="I281" s="239"/>
      <c r="K281" s="211"/>
      <c r="L281" s="211"/>
      <c r="M281" s="211"/>
    </row>
    <row r="282" spans="1:13">
      <c r="A282" s="63"/>
      <c r="B282" s="12"/>
      <c r="C282" s="13"/>
      <c r="D282" s="13"/>
      <c r="E282" s="67"/>
      <c r="F282" s="254"/>
      <c r="G282" s="248"/>
      <c r="H282" s="13"/>
      <c r="I282" s="239"/>
      <c r="K282" s="211"/>
      <c r="L282" s="211"/>
      <c r="M282" s="211"/>
    </row>
    <row r="283" spans="1:13">
      <c r="A283" s="63"/>
      <c r="B283" s="12"/>
      <c r="C283" s="13"/>
      <c r="D283" s="13"/>
      <c r="E283" s="67"/>
      <c r="F283" s="254"/>
      <c r="G283" s="248"/>
      <c r="H283" s="13"/>
      <c r="I283" s="239"/>
      <c r="K283" s="211"/>
      <c r="L283" s="211"/>
      <c r="M283" s="211"/>
    </row>
    <row r="284" spans="1:13">
      <c r="A284" s="63"/>
      <c r="B284" s="12"/>
      <c r="C284" s="13"/>
      <c r="D284" s="13"/>
      <c r="E284" s="67"/>
      <c r="F284" s="254"/>
      <c r="G284" s="248"/>
      <c r="H284" s="13"/>
      <c r="I284" s="239"/>
      <c r="K284" s="211"/>
      <c r="L284" s="211"/>
      <c r="M284" s="211"/>
    </row>
    <row r="285" spans="1:13">
      <c r="A285" s="63"/>
      <c r="B285" s="12"/>
      <c r="C285" s="13"/>
      <c r="D285" s="13"/>
      <c r="E285" s="67"/>
      <c r="F285" s="254"/>
      <c r="G285" s="248"/>
      <c r="H285" s="13"/>
      <c r="I285" s="239"/>
      <c r="K285" s="211"/>
      <c r="L285" s="211"/>
      <c r="M285" s="211"/>
    </row>
    <row r="286" spans="1:13">
      <c r="A286" s="63"/>
      <c r="B286" s="12"/>
      <c r="C286" s="13"/>
      <c r="D286" s="13"/>
      <c r="E286" s="67"/>
      <c r="F286" s="254"/>
      <c r="G286" s="248"/>
      <c r="H286" s="13"/>
      <c r="I286" s="239"/>
      <c r="K286" s="211"/>
      <c r="L286" s="211"/>
      <c r="M286" s="211"/>
    </row>
    <row r="287" spans="1:13">
      <c r="A287" s="63"/>
      <c r="B287" s="12"/>
      <c r="C287" s="13"/>
      <c r="D287" s="13"/>
      <c r="E287" s="67"/>
      <c r="F287" s="254"/>
      <c r="G287" s="248"/>
      <c r="H287" s="13"/>
      <c r="I287" s="239"/>
      <c r="K287" s="211"/>
      <c r="L287" s="211"/>
      <c r="M287" s="211"/>
    </row>
    <row r="288" spans="1:13">
      <c r="A288" s="63"/>
      <c r="B288" s="12"/>
      <c r="C288" s="13"/>
      <c r="D288" s="13"/>
      <c r="E288" s="67"/>
      <c r="F288" s="254"/>
      <c r="G288" s="248"/>
      <c r="H288" s="13"/>
      <c r="I288" s="239"/>
      <c r="K288" s="211"/>
      <c r="L288" s="211"/>
      <c r="M288" s="211"/>
    </row>
    <row r="289" spans="1:13">
      <c r="A289" s="63"/>
      <c r="B289" s="12"/>
      <c r="C289" s="13"/>
      <c r="D289" s="13"/>
      <c r="E289" s="67"/>
      <c r="F289" s="254"/>
      <c r="G289" s="248"/>
      <c r="H289" s="13"/>
      <c r="I289" s="239"/>
      <c r="K289" s="211"/>
      <c r="L289" s="211"/>
      <c r="M289" s="211"/>
    </row>
    <row r="290" spans="1:13">
      <c r="A290" s="63"/>
      <c r="B290" s="12"/>
      <c r="C290" s="13"/>
      <c r="D290" s="13"/>
      <c r="E290" s="67"/>
      <c r="F290" s="254"/>
      <c r="G290" s="248"/>
      <c r="H290" s="13"/>
      <c r="I290" s="239"/>
      <c r="K290" s="211"/>
      <c r="L290" s="211"/>
      <c r="M290" s="211"/>
    </row>
    <row r="291" spans="1:13">
      <c r="A291" s="63"/>
      <c r="B291" s="12"/>
      <c r="C291" s="13"/>
      <c r="D291" s="13"/>
      <c r="E291" s="67"/>
      <c r="F291" s="254"/>
      <c r="G291" s="248"/>
      <c r="H291" s="13"/>
      <c r="I291" s="239"/>
      <c r="K291" s="211"/>
      <c r="L291" s="211"/>
      <c r="M291" s="211"/>
    </row>
    <row r="292" spans="1:13">
      <c r="A292" s="63"/>
      <c r="B292" s="12"/>
      <c r="C292" s="13"/>
      <c r="D292" s="13"/>
      <c r="E292" s="67"/>
      <c r="F292" s="254"/>
      <c r="G292" s="248"/>
      <c r="H292" s="13"/>
      <c r="I292" s="239"/>
      <c r="K292" s="211"/>
      <c r="L292" s="211"/>
      <c r="M292" s="211"/>
    </row>
    <row r="293" spans="1:13">
      <c r="A293" s="63"/>
      <c r="B293" s="12"/>
      <c r="C293" s="13"/>
      <c r="D293" s="13"/>
      <c r="E293" s="67"/>
      <c r="F293" s="254"/>
      <c r="G293" s="248"/>
      <c r="H293" s="13"/>
      <c r="I293" s="239"/>
      <c r="K293" s="211"/>
      <c r="L293" s="211"/>
      <c r="M293" s="211"/>
    </row>
    <row r="294" spans="1:13">
      <c r="A294" s="63"/>
      <c r="B294" s="12"/>
      <c r="C294" s="13"/>
      <c r="D294" s="13"/>
      <c r="E294" s="67"/>
      <c r="F294" s="254"/>
      <c r="G294" s="248"/>
      <c r="H294" s="13"/>
      <c r="I294" s="239"/>
      <c r="K294" s="211"/>
      <c r="L294" s="211"/>
      <c r="M294" s="211"/>
    </row>
    <row r="295" spans="1:13">
      <c r="A295" s="63"/>
      <c r="B295" s="12"/>
      <c r="C295" s="13"/>
      <c r="D295" s="13"/>
      <c r="E295" s="67"/>
      <c r="F295" s="254"/>
      <c r="G295" s="248"/>
      <c r="H295" s="13"/>
      <c r="I295" s="239"/>
      <c r="K295" s="211"/>
      <c r="L295" s="211"/>
      <c r="M295" s="211"/>
    </row>
    <row r="296" spans="1:13">
      <c r="A296" s="63"/>
      <c r="B296" s="12"/>
      <c r="C296" s="13"/>
      <c r="D296" s="13"/>
      <c r="E296" s="67"/>
      <c r="F296" s="254"/>
      <c r="G296" s="248"/>
      <c r="H296" s="13"/>
      <c r="I296" s="239"/>
      <c r="K296" s="211"/>
      <c r="L296" s="211"/>
      <c r="M296" s="211"/>
    </row>
    <row r="297" spans="1:13">
      <c r="A297" s="63"/>
      <c r="B297" s="12"/>
      <c r="C297" s="13"/>
      <c r="D297" s="13"/>
      <c r="E297" s="67"/>
      <c r="F297" s="254"/>
      <c r="G297" s="248"/>
      <c r="H297" s="13"/>
      <c r="I297" s="239"/>
      <c r="K297" s="211"/>
      <c r="L297" s="211"/>
      <c r="M297" s="211"/>
    </row>
    <row r="298" spans="1:13">
      <c r="A298" s="63"/>
      <c r="B298" s="12"/>
      <c r="C298" s="13"/>
      <c r="D298" s="13"/>
      <c r="E298" s="67"/>
      <c r="F298" s="254"/>
      <c r="G298" s="248"/>
      <c r="H298" s="13"/>
      <c r="I298" s="239"/>
      <c r="K298" s="211"/>
      <c r="L298" s="211"/>
      <c r="M298" s="211"/>
    </row>
    <row r="299" spans="1:13">
      <c r="A299" s="63"/>
      <c r="B299" s="12"/>
      <c r="C299" s="13"/>
      <c r="D299" s="13"/>
      <c r="E299" s="67"/>
      <c r="F299" s="254"/>
      <c r="G299" s="248"/>
      <c r="H299" s="13"/>
      <c r="I299" s="239"/>
      <c r="K299" s="211"/>
      <c r="L299" s="211"/>
      <c r="M299" s="211"/>
    </row>
    <row r="300" spans="1:13">
      <c r="A300" s="63"/>
      <c r="B300" s="12"/>
      <c r="C300" s="13"/>
      <c r="D300" s="13"/>
      <c r="E300" s="67"/>
      <c r="F300" s="254"/>
      <c r="G300" s="248"/>
      <c r="H300" s="13"/>
      <c r="I300" s="239"/>
      <c r="K300" s="211"/>
      <c r="L300" s="211"/>
      <c r="M300" s="211"/>
    </row>
    <row r="301" spans="1:13">
      <c r="A301" s="63"/>
      <c r="B301" s="12"/>
      <c r="C301" s="13"/>
      <c r="D301" s="13"/>
      <c r="E301" s="67"/>
      <c r="F301" s="254"/>
      <c r="G301" s="248"/>
      <c r="H301" s="13"/>
      <c r="I301" s="239"/>
      <c r="K301" s="211"/>
      <c r="L301" s="211"/>
      <c r="M301" s="211"/>
    </row>
    <row r="302" spans="1:13">
      <c r="A302" s="63"/>
      <c r="B302" s="12"/>
      <c r="C302" s="63"/>
      <c r="D302" s="63"/>
      <c r="E302" s="67"/>
      <c r="F302" s="254"/>
      <c r="G302" s="248"/>
      <c r="H302" s="13"/>
      <c r="I302" s="239"/>
      <c r="K302" s="211"/>
      <c r="L302" s="211"/>
      <c r="M302" s="211"/>
    </row>
    <row r="303" spans="1:13">
      <c r="A303" s="63"/>
      <c r="B303" s="12"/>
      <c r="C303" s="13"/>
      <c r="D303" s="13"/>
      <c r="E303" s="67"/>
      <c r="F303" s="254"/>
      <c r="G303" s="248"/>
      <c r="H303" s="13"/>
      <c r="I303" s="239"/>
      <c r="K303" s="211"/>
      <c r="L303" s="211"/>
      <c r="M303" s="211"/>
    </row>
    <row r="304" spans="1:13">
      <c r="A304" s="63"/>
      <c r="B304" s="12"/>
      <c r="C304" s="13"/>
      <c r="D304" s="13"/>
      <c r="E304" s="67"/>
      <c r="F304" s="254"/>
      <c r="G304" s="248"/>
      <c r="H304" s="13"/>
      <c r="I304" s="239"/>
      <c r="K304" s="211"/>
      <c r="L304" s="211"/>
      <c r="M304" s="211"/>
    </row>
    <row r="305" spans="1:13">
      <c r="A305" s="63"/>
      <c r="B305" s="12"/>
      <c r="C305" s="13"/>
      <c r="D305" s="13"/>
      <c r="E305" s="67"/>
      <c r="F305" s="254"/>
      <c r="G305" s="248"/>
      <c r="H305" s="13"/>
      <c r="I305" s="239"/>
      <c r="K305" s="211"/>
      <c r="L305" s="211"/>
      <c r="M305" s="211"/>
    </row>
    <row r="306" spans="1:13">
      <c r="A306" s="63"/>
      <c r="B306" s="12"/>
      <c r="C306" s="13"/>
      <c r="D306" s="13"/>
      <c r="E306" s="67"/>
      <c r="F306" s="254"/>
      <c r="G306" s="248"/>
      <c r="H306" s="13"/>
      <c r="I306" s="239"/>
      <c r="K306" s="211"/>
      <c r="L306" s="211"/>
      <c r="M306" s="211"/>
    </row>
    <row r="307" spans="1:13">
      <c r="A307" s="63"/>
      <c r="B307" s="12"/>
      <c r="C307" s="13"/>
      <c r="D307" s="13"/>
      <c r="E307" s="67"/>
      <c r="F307" s="254"/>
      <c r="G307" s="248"/>
      <c r="H307" s="13"/>
      <c r="I307" s="239"/>
      <c r="K307" s="211"/>
      <c r="L307" s="211"/>
      <c r="M307" s="211"/>
    </row>
    <row r="308" spans="1:13">
      <c r="A308" s="63"/>
      <c r="B308" s="12"/>
      <c r="C308" s="13"/>
      <c r="D308" s="13"/>
      <c r="E308" s="67"/>
      <c r="F308" s="254"/>
      <c r="G308" s="248"/>
      <c r="H308" s="13"/>
      <c r="I308" s="239"/>
      <c r="K308" s="211"/>
      <c r="L308" s="211"/>
      <c r="M308" s="211"/>
    </row>
    <row r="309" spans="1:13">
      <c r="A309" s="63"/>
      <c r="B309" s="12"/>
      <c r="C309" s="13"/>
      <c r="D309" s="13"/>
      <c r="E309" s="67"/>
      <c r="F309" s="254"/>
      <c r="G309" s="248"/>
      <c r="H309" s="13"/>
      <c r="I309" s="239"/>
      <c r="K309" s="211"/>
      <c r="L309" s="211"/>
      <c r="M309" s="211"/>
    </row>
    <row r="310" spans="1:13">
      <c r="A310" s="63"/>
      <c r="B310" s="12"/>
      <c r="C310" s="13"/>
      <c r="D310" s="13"/>
      <c r="E310" s="67"/>
      <c r="F310" s="254"/>
      <c r="G310" s="248"/>
      <c r="H310" s="13"/>
      <c r="I310" s="239"/>
      <c r="K310" s="211"/>
      <c r="L310" s="211"/>
      <c r="M310" s="211"/>
    </row>
    <row r="311" spans="1:13">
      <c r="A311" s="63"/>
      <c r="B311" s="12"/>
      <c r="C311" s="13"/>
      <c r="D311" s="13"/>
      <c r="E311" s="67"/>
      <c r="F311" s="254"/>
      <c r="G311" s="248"/>
      <c r="H311" s="13"/>
      <c r="I311" s="239"/>
      <c r="K311" s="211"/>
      <c r="L311" s="211"/>
      <c r="M311" s="211"/>
    </row>
    <row r="312" spans="1:13">
      <c r="A312" s="63"/>
      <c r="B312" s="12"/>
      <c r="C312" s="13"/>
      <c r="D312" s="13"/>
      <c r="E312" s="67"/>
      <c r="F312" s="254"/>
      <c r="G312" s="248"/>
      <c r="H312" s="13"/>
      <c r="I312" s="239"/>
      <c r="K312" s="211"/>
      <c r="L312" s="211"/>
      <c r="M312" s="211"/>
    </row>
    <row r="313" spans="1:13">
      <c r="A313" s="63"/>
      <c r="B313" s="12"/>
      <c r="C313" s="13"/>
      <c r="D313" s="13"/>
      <c r="E313" s="67"/>
      <c r="F313" s="254"/>
      <c r="G313" s="248"/>
      <c r="H313" s="13"/>
      <c r="I313" s="239"/>
      <c r="K313" s="211"/>
      <c r="L313" s="211"/>
      <c r="M313" s="211"/>
    </row>
    <row r="314" spans="1:13">
      <c r="A314" s="63"/>
      <c r="B314" s="12"/>
      <c r="C314" s="13"/>
      <c r="D314" s="13"/>
      <c r="E314" s="67"/>
      <c r="F314" s="254"/>
      <c r="G314" s="248"/>
      <c r="H314" s="13"/>
      <c r="I314" s="239"/>
      <c r="K314" s="211"/>
      <c r="L314" s="211"/>
      <c r="M314" s="211"/>
    </row>
    <row r="315" spans="1:13">
      <c r="A315" s="63"/>
      <c r="B315" s="12"/>
      <c r="C315" s="13"/>
      <c r="D315" s="13"/>
      <c r="E315" s="67"/>
      <c r="F315" s="254"/>
      <c r="G315" s="248"/>
      <c r="H315" s="13"/>
      <c r="I315" s="239"/>
      <c r="K315" s="211"/>
      <c r="L315" s="211"/>
      <c r="M315" s="211"/>
    </row>
    <row r="316" spans="1:13">
      <c r="A316" s="63"/>
      <c r="B316" s="12"/>
      <c r="C316" s="13"/>
      <c r="D316" s="13"/>
      <c r="E316" s="67"/>
      <c r="F316" s="254"/>
      <c r="G316" s="248"/>
      <c r="H316" s="13"/>
      <c r="I316" s="239"/>
      <c r="K316" s="211"/>
      <c r="L316" s="211"/>
      <c r="M316" s="211"/>
    </row>
    <row r="317" spans="1:13">
      <c r="A317" s="63"/>
      <c r="B317" s="12"/>
      <c r="C317" s="13"/>
      <c r="D317" s="13"/>
      <c r="E317" s="67"/>
      <c r="F317" s="254"/>
      <c r="G317" s="248"/>
      <c r="H317" s="13"/>
      <c r="I317" s="239"/>
      <c r="K317" s="211"/>
      <c r="L317" s="211"/>
      <c r="M317" s="211"/>
    </row>
    <row r="318" spans="1:13">
      <c r="A318" s="63"/>
      <c r="B318" s="12"/>
      <c r="C318" s="13"/>
      <c r="D318" s="13"/>
      <c r="E318" s="67"/>
      <c r="F318" s="254"/>
      <c r="G318" s="248"/>
      <c r="H318" s="13"/>
      <c r="I318" s="239"/>
      <c r="K318" s="211"/>
      <c r="L318" s="211"/>
      <c r="M318" s="211"/>
    </row>
    <row r="319" spans="1:13">
      <c r="A319" s="63"/>
      <c r="B319" s="12"/>
      <c r="C319" s="13"/>
      <c r="D319" s="13"/>
      <c r="E319" s="67"/>
      <c r="F319" s="254"/>
      <c r="G319" s="248"/>
      <c r="H319" s="13"/>
      <c r="I319" s="239"/>
      <c r="K319" s="211"/>
      <c r="L319" s="211"/>
      <c r="M319" s="211"/>
    </row>
    <row r="320" spans="1:13">
      <c r="A320" s="63"/>
      <c r="B320" s="12"/>
      <c r="C320" s="13"/>
      <c r="D320" s="13"/>
      <c r="E320" s="67"/>
      <c r="F320" s="254"/>
      <c r="G320" s="248"/>
      <c r="H320" s="13"/>
      <c r="I320" s="239"/>
      <c r="K320" s="211"/>
      <c r="L320" s="211"/>
      <c r="M320" s="211"/>
    </row>
    <row r="321" spans="1:13">
      <c r="A321" s="63"/>
      <c r="B321" s="12"/>
      <c r="C321" s="13"/>
      <c r="D321" s="13"/>
      <c r="E321" s="67"/>
      <c r="F321" s="254"/>
      <c r="G321" s="248"/>
      <c r="H321" s="13"/>
      <c r="I321" s="239"/>
      <c r="K321" s="211"/>
      <c r="L321" s="211"/>
      <c r="M321" s="211"/>
    </row>
    <row r="322" spans="1:13">
      <c r="A322" s="63"/>
      <c r="B322" s="12"/>
      <c r="C322" s="13"/>
      <c r="D322" s="13"/>
      <c r="E322" s="67"/>
      <c r="F322" s="254"/>
      <c r="G322" s="248"/>
      <c r="H322" s="13"/>
      <c r="I322" s="239"/>
      <c r="K322" s="211"/>
      <c r="L322" s="211"/>
      <c r="M322" s="211"/>
    </row>
    <row r="323" spans="1:13">
      <c r="A323" s="63"/>
      <c r="B323" s="12"/>
      <c r="C323" s="13"/>
      <c r="D323" s="13"/>
      <c r="E323" s="67"/>
      <c r="F323" s="254"/>
      <c r="G323" s="248"/>
      <c r="H323" s="13"/>
      <c r="I323" s="239"/>
      <c r="K323" s="211"/>
      <c r="L323" s="211"/>
      <c r="M323" s="211"/>
    </row>
    <row r="324" spans="1:13">
      <c r="A324" s="63"/>
      <c r="B324" s="12"/>
      <c r="C324" s="13"/>
      <c r="D324" s="13"/>
      <c r="E324" s="67"/>
      <c r="F324" s="254"/>
      <c r="G324" s="248"/>
      <c r="H324" s="13"/>
      <c r="I324" s="239"/>
      <c r="K324" s="211"/>
      <c r="L324" s="211"/>
      <c r="M324" s="211"/>
    </row>
    <row r="325" spans="1:13">
      <c r="A325" s="63"/>
      <c r="B325" s="12"/>
      <c r="C325" s="13"/>
      <c r="D325" s="13"/>
      <c r="E325" s="67"/>
      <c r="F325" s="254"/>
      <c r="G325" s="248"/>
      <c r="H325" s="13"/>
      <c r="I325" s="239"/>
      <c r="K325" s="211"/>
      <c r="L325" s="211"/>
      <c r="M325" s="211"/>
    </row>
    <row r="326" spans="1:13">
      <c r="A326" s="63"/>
      <c r="B326" s="12"/>
      <c r="C326" s="13"/>
      <c r="D326" s="13"/>
      <c r="E326" s="67"/>
      <c r="F326" s="254"/>
      <c r="G326" s="248"/>
      <c r="H326" s="13"/>
      <c r="I326" s="239"/>
      <c r="K326" s="211"/>
      <c r="L326" s="211"/>
      <c r="M326" s="211"/>
    </row>
    <row r="327" spans="1:13">
      <c r="A327" s="63"/>
      <c r="B327" s="12"/>
      <c r="C327" s="13"/>
      <c r="D327" s="13"/>
      <c r="E327" s="67"/>
      <c r="F327" s="254"/>
      <c r="G327" s="248"/>
      <c r="H327" s="13"/>
      <c r="I327" s="239"/>
      <c r="K327" s="211"/>
      <c r="L327" s="211"/>
      <c r="M327" s="211"/>
    </row>
    <row r="328" spans="1:13">
      <c r="A328" s="63"/>
      <c r="B328" s="12"/>
      <c r="C328" s="13"/>
      <c r="D328" s="13"/>
      <c r="E328" s="67"/>
      <c r="F328" s="254"/>
      <c r="G328" s="248"/>
      <c r="H328" s="13"/>
      <c r="I328" s="239"/>
      <c r="K328" s="211"/>
      <c r="L328" s="211"/>
      <c r="M328" s="211"/>
    </row>
    <row r="329" spans="1:13">
      <c r="A329" s="63"/>
      <c r="B329" s="12"/>
      <c r="C329" s="13"/>
      <c r="D329" s="13"/>
      <c r="E329" s="67"/>
      <c r="F329" s="254"/>
      <c r="G329" s="248"/>
      <c r="H329" s="13"/>
      <c r="I329" s="239"/>
      <c r="K329" s="211"/>
      <c r="L329" s="211"/>
      <c r="M329" s="211"/>
    </row>
    <row r="330" spans="1:13">
      <c r="A330" s="63"/>
      <c r="B330" s="12"/>
      <c r="C330" s="13"/>
      <c r="D330" s="13"/>
      <c r="E330" s="67"/>
      <c r="F330" s="254"/>
      <c r="G330" s="248"/>
      <c r="H330" s="13"/>
      <c r="I330" s="239"/>
      <c r="K330" s="211"/>
      <c r="L330" s="211"/>
      <c r="M330" s="211"/>
    </row>
    <row r="331" spans="1:13">
      <c r="A331" s="63"/>
      <c r="B331" s="12"/>
      <c r="C331" s="13"/>
      <c r="D331" s="13"/>
      <c r="E331" s="67"/>
      <c r="F331" s="254"/>
      <c r="G331" s="248"/>
      <c r="H331" s="13"/>
      <c r="I331" s="239"/>
      <c r="K331" s="211"/>
      <c r="L331" s="211"/>
      <c r="M331" s="211"/>
    </row>
    <row r="332" spans="1:13">
      <c r="A332" s="63"/>
      <c r="B332" s="12"/>
      <c r="C332" s="13"/>
      <c r="D332" s="13"/>
      <c r="E332" s="67"/>
      <c r="F332" s="254"/>
      <c r="G332" s="248"/>
      <c r="H332" s="13"/>
      <c r="I332" s="239"/>
      <c r="K332" s="211"/>
      <c r="L332" s="211"/>
      <c r="M332" s="211"/>
    </row>
    <row r="333" spans="1:13">
      <c r="A333" s="63"/>
      <c r="B333" s="12"/>
      <c r="C333" s="13"/>
      <c r="D333" s="13"/>
      <c r="E333" s="67"/>
      <c r="F333" s="254"/>
      <c r="G333" s="248"/>
      <c r="H333" s="13"/>
      <c r="I333" s="239"/>
      <c r="K333" s="211"/>
      <c r="L333" s="211"/>
      <c r="M333" s="211"/>
    </row>
    <row r="334" spans="1:13">
      <c r="A334" s="63"/>
      <c r="B334" s="12"/>
      <c r="C334" s="13"/>
      <c r="D334" s="13"/>
      <c r="E334" s="67"/>
      <c r="F334" s="254"/>
      <c r="G334" s="248"/>
      <c r="H334" s="13"/>
      <c r="I334" s="239"/>
      <c r="K334" s="211"/>
      <c r="L334" s="211"/>
      <c r="M334" s="211"/>
    </row>
    <row r="335" spans="1:13">
      <c r="A335" s="63"/>
      <c r="B335" s="12"/>
      <c r="C335" s="13"/>
      <c r="D335" s="13"/>
      <c r="E335" s="67"/>
      <c r="F335" s="254"/>
      <c r="G335" s="248"/>
      <c r="H335" s="13"/>
      <c r="I335" s="239"/>
      <c r="K335" s="211"/>
      <c r="L335" s="211"/>
      <c r="M335" s="211"/>
    </row>
    <row r="336" spans="1:13">
      <c r="A336" s="63"/>
      <c r="B336" s="12"/>
      <c r="C336" s="13"/>
      <c r="D336" s="13"/>
      <c r="E336" s="67"/>
      <c r="F336" s="254"/>
      <c r="G336" s="248"/>
      <c r="H336" s="13"/>
      <c r="I336" s="239"/>
      <c r="K336" s="211"/>
      <c r="L336" s="211"/>
      <c r="M336" s="211"/>
    </row>
    <row r="337" spans="1:13">
      <c r="A337" s="63"/>
      <c r="B337" s="12"/>
      <c r="C337" s="13"/>
      <c r="D337" s="13"/>
      <c r="E337" s="67"/>
      <c r="F337" s="254"/>
      <c r="G337" s="248"/>
      <c r="H337" s="13"/>
      <c r="I337" s="239"/>
      <c r="K337" s="211"/>
      <c r="L337" s="211"/>
      <c r="M337" s="211"/>
    </row>
    <row r="338" spans="1:13">
      <c r="A338" s="63"/>
      <c r="B338" s="12"/>
      <c r="C338" s="13"/>
      <c r="D338" s="13"/>
      <c r="E338" s="67"/>
      <c r="F338" s="254"/>
      <c r="G338" s="248"/>
      <c r="H338" s="13"/>
      <c r="I338" s="239"/>
      <c r="K338" s="211"/>
      <c r="L338" s="211"/>
      <c r="M338" s="211"/>
    </row>
    <row r="339" spans="1:13">
      <c r="A339" s="63"/>
      <c r="B339" s="12"/>
      <c r="C339" s="63"/>
      <c r="D339" s="63"/>
      <c r="E339" s="67"/>
      <c r="F339" s="254"/>
      <c r="G339" s="248"/>
      <c r="H339" s="13"/>
      <c r="I339" s="239"/>
      <c r="K339" s="211"/>
      <c r="L339" s="211"/>
      <c r="M339" s="211"/>
    </row>
    <row r="340" spans="1:13">
      <c r="A340" s="63"/>
      <c r="B340" s="12"/>
      <c r="C340" s="13"/>
      <c r="D340" s="13"/>
      <c r="E340" s="67"/>
      <c r="F340" s="254"/>
      <c r="G340" s="248"/>
      <c r="H340" s="13"/>
      <c r="I340" s="239"/>
      <c r="K340" s="211"/>
      <c r="L340" s="211"/>
      <c r="M340" s="211"/>
    </row>
    <row r="341" spans="1:13">
      <c r="A341" s="63"/>
      <c r="B341" s="12"/>
      <c r="C341" s="13"/>
      <c r="D341" s="13"/>
      <c r="E341" s="67"/>
      <c r="F341" s="254"/>
      <c r="G341" s="248"/>
      <c r="H341" s="13"/>
      <c r="I341" s="239"/>
      <c r="K341" s="211"/>
      <c r="L341" s="211"/>
      <c r="M341" s="211"/>
    </row>
    <row r="342" spans="1:13">
      <c r="A342" s="63"/>
      <c r="B342" s="12"/>
      <c r="C342" s="13"/>
      <c r="D342" s="13"/>
      <c r="E342" s="67"/>
      <c r="F342" s="254"/>
      <c r="G342" s="248"/>
      <c r="H342" s="63"/>
      <c r="I342" s="239"/>
      <c r="K342" s="211"/>
      <c r="L342" s="211"/>
      <c r="M342" s="211"/>
    </row>
    <row r="343" spans="1:13">
      <c r="A343" s="63"/>
      <c r="B343" s="12"/>
      <c r="C343" s="13"/>
      <c r="D343" s="13"/>
      <c r="E343" s="67"/>
      <c r="F343" s="254"/>
      <c r="G343" s="248"/>
      <c r="H343" s="63"/>
      <c r="I343" s="239"/>
      <c r="K343" s="211"/>
      <c r="L343" s="211"/>
      <c r="M343" s="211"/>
    </row>
    <row r="344" spans="1:13">
      <c r="A344" s="63"/>
      <c r="B344" s="12"/>
      <c r="C344" s="13"/>
      <c r="D344" s="13"/>
      <c r="E344" s="67"/>
      <c r="F344" s="254"/>
      <c r="G344" s="248"/>
      <c r="H344" s="63"/>
      <c r="I344" s="239"/>
      <c r="K344" s="211"/>
      <c r="L344" s="211"/>
      <c r="M344" s="211"/>
    </row>
    <row r="345" spans="1:13">
      <c r="A345" s="63"/>
      <c r="B345" s="12"/>
      <c r="C345" s="13"/>
      <c r="D345" s="13"/>
      <c r="E345" s="67"/>
      <c r="F345" s="254"/>
      <c r="G345" s="248"/>
      <c r="H345" s="63"/>
      <c r="I345" s="239"/>
      <c r="K345" s="211"/>
      <c r="L345" s="211"/>
      <c r="M345" s="211"/>
    </row>
    <row r="346" spans="1:13">
      <c r="A346" s="63"/>
      <c r="B346" s="12"/>
      <c r="C346" s="13"/>
      <c r="D346" s="13"/>
      <c r="E346" s="67"/>
      <c r="F346" s="254"/>
      <c r="G346" s="246"/>
      <c r="H346" s="63"/>
      <c r="I346" s="239"/>
      <c r="K346" s="211"/>
      <c r="L346" s="211"/>
      <c r="M346" s="211"/>
    </row>
    <row r="347" spans="1:13">
      <c r="A347" s="63"/>
      <c r="B347" s="12"/>
      <c r="C347" s="13"/>
      <c r="D347" s="13"/>
      <c r="E347" s="67"/>
      <c r="F347" s="254"/>
      <c r="G347" s="246"/>
      <c r="H347" s="63"/>
      <c r="I347" s="239"/>
      <c r="K347" s="211"/>
      <c r="L347" s="211"/>
      <c r="M347" s="211"/>
    </row>
    <row r="348" spans="1:13">
      <c r="A348" s="63"/>
      <c r="B348" s="12"/>
      <c r="C348" s="13"/>
      <c r="D348" s="13"/>
      <c r="E348" s="67"/>
      <c r="F348" s="254"/>
      <c r="G348" s="246"/>
      <c r="H348" s="63"/>
      <c r="I348" s="239"/>
      <c r="K348" s="211"/>
      <c r="L348" s="211"/>
      <c r="M348" s="211"/>
    </row>
    <row r="349" spans="1:13">
      <c r="A349" s="63"/>
      <c r="B349" s="12"/>
      <c r="C349" s="13"/>
      <c r="D349" s="13"/>
      <c r="E349" s="67"/>
      <c r="F349" s="254"/>
      <c r="G349" s="246"/>
      <c r="H349" s="63"/>
      <c r="I349" s="239"/>
      <c r="K349" s="211"/>
      <c r="L349" s="211"/>
      <c r="M349" s="211"/>
    </row>
    <row r="350" spans="1:13">
      <c r="A350" s="63"/>
      <c r="B350" s="12"/>
      <c r="C350" s="13"/>
      <c r="D350" s="13"/>
      <c r="E350" s="67"/>
      <c r="F350" s="254"/>
      <c r="G350" s="246"/>
      <c r="H350" s="63"/>
      <c r="I350" s="239"/>
      <c r="K350" s="211"/>
      <c r="L350" s="211"/>
      <c r="M350" s="211"/>
    </row>
    <row r="351" spans="1:13">
      <c r="A351" s="63"/>
      <c r="B351" s="12"/>
      <c r="C351" s="13"/>
      <c r="D351" s="13"/>
      <c r="E351" s="67"/>
      <c r="F351" s="254"/>
      <c r="G351" s="248"/>
      <c r="H351" s="13"/>
      <c r="I351" s="239"/>
      <c r="K351" s="211"/>
      <c r="L351" s="211"/>
      <c r="M351" s="211"/>
    </row>
    <row r="352" spans="1:13">
      <c r="A352" s="63"/>
      <c r="B352" s="12"/>
      <c r="C352" s="13"/>
      <c r="D352" s="13"/>
      <c r="E352" s="67"/>
      <c r="F352" s="254"/>
      <c r="G352" s="248"/>
      <c r="H352" s="13"/>
      <c r="I352" s="239"/>
      <c r="K352" s="211"/>
      <c r="L352" s="211"/>
      <c r="M352" s="211"/>
    </row>
    <row r="353" spans="1:13">
      <c r="A353" s="63"/>
      <c r="B353" s="12"/>
      <c r="C353" s="13"/>
      <c r="D353" s="13"/>
      <c r="E353" s="67"/>
      <c r="F353" s="254"/>
      <c r="G353" s="248"/>
      <c r="H353" s="13"/>
      <c r="I353" s="239"/>
      <c r="K353" s="211"/>
      <c r="L353" s="211"/>
      <c r="M353" s="211"/>
    </row>
    <row r="354" spans="1:13">
      <c r="A354" s="63"/>
      <c r="B354" s="12"/>
      <c r="C354" s="13"/>
      <c r="D354" s="13"/>
      <c r="E354" s="67"/>
      <c r="F354" s="254"/>
      <c r="G354" s="248"/>
      <c r="H354" s="13"/>
      <c r="I354" s="239"/>
      <c r="K354" s="211"/>
      <c r="L354" s="211"/>
      <c r="M354" s="211"/>
    </row>
    <row r="355" spans="1:13">
      <c r="A355" s="63"/>
      <c r="B355" s="12"/>
      <c r="C355" s="13"/>
      <c r="D355" s="13"/>
      <c r="E355" s="67"/>
      <c r="F355" s="254"/>
      <c r="G355" s="248"/>
      <c r="H355" s="13"/>
      <c r="I355" s="239"/>
      <c r="K355" s="211"/>
      <c r="L355" s="211"/>
      <c r="M355" s="211"/>
    </row>
    <row r="356" spans="1:13">
      <c r="A356" s="63"/>
      <c r="B356" s="12"/>
      <c r="C356" s="13"/>
      <c r="D356" s="13"/>
      <c r="E356" s="67"/>
      <c r="F356" s="254"/>
      <c r="G356" s="248"/>
      <c r="H356" s="13"/>
      <c r="I356" s="239"/>
      <c r="K356" s="211"/>
      <c r="L356" s="211"/>
      <c r="M356" s="211"/>
    </row>
    <row r="357" spans="1:13">
      <c r="A357" s="63"/>
      <c r="B357" s="12"/>
      <c r="C357" s="13"/>
      <c r="D357" s="13"/>
      <c r="E357" s="67"/>
      <c r="F357" s="254"/>
      <c r="G357" s="248"/>
      <c r="H357" s="13"/>
      <c r="I357" s="239"/>
      <c r="K357" s="211"/>
      <c r="L357" s="211"/>
      <c r="M357" s="211"/>
    </row>
    <row r="358" spans="1:13">
      <c r="A358" s="63"/>
      <c r="B358" s="12"/>
      <c r="C358" s="13"/>
      <c r="D358" s="13"/>
      <c r="E358" s="67"/>
      <c r="F358" s="254"/>
      <c r="G358" s="248"/>
      <c r="H358" s="13"/>
      <c r="I358" s="239"/>
      <c r="K358" s="211"/>
      <c r="L358" s="211"/>
      <c r="M358" s="211"/>
    </row>
    <row r="359" spans="1:13">
      <c r="A359" s="63"/>
      <c r="B359" s="12"/>
      <c r="C359" s="13"/>
      <c r="D359" s="13"/>
      <c r="E359" s="67"/>
      <c r="F359" s="254"/>
      <c r="G359" s="248"/>
      <c r="H359" s="13"/>
      <c r="I359" s="239"/>
      <c r="K359" s="211"/>
      <c r="L359" s="211"/>
      <c r="M359" s="211"/>
    </row>
    <row r="360" spans="1:13">
      <c r="A360" s="63"/>
      <c r="B360" s="12"/>
      <c r="C360" s="13"/>
      <c r="D360" s="13"/>
      <c r="E360" s="67"/>
      <c r="F360" s="254"/>
      <c r="G360" s="248"/>
      <c r="H360" s="13"/>
      <c r="I360" s="239"/>
      <c r="K360" s="211"/>
      <c r="L360" s="211"/>
      <c r="M360" s="211"/>
    </row>
    <row r="361" spans="1:13">
      <c r="A361" s="63"/>
      <c r="B361" s="12"/>
      <c r="C361" s="13"/>
      <c r="D361" s="13"/>
      <c r="E361" s="67"/>
      <c r="F361" s="254"/>
      <c r="G361" s="248"/>
      <c r="H361" s="13"/>
      <c r="I361" s="239"/>
      <c r="K361" s="211"/>
      <c r="L361" s="211"/>
      <c r="M361" s="211"/>
    </row>
    <row r="362" spans="1:13">
      <c r="A362" s="63"/>
      <c r="B362" s="12"/>
      <c r="C362" s="13"/>
      <c r="D362" s="13"/>
      <c r="E362" s="67"/>
      <c r="F362" s="254"/>
      <c r="G362" s="248"/>
      <c r="H362" s="13"/>
      <c r="I362" s="239"/>
      <c r="K362" s="211"/>
      <c r="L362" s="211"/>
      <c r="M362" s="211"/>
    </row>
    <row r="363" spans="1:13">
      <c r="A363" s="63"/>
      <c r="B363" s="12"/>
      <c r="C363" s="13"/>
      <c r="D363" s="13"/>
      <c r="E363" s="67"/>
      <c r="F363" s="254"/>
      <c r="G363" s="248"/>
      <c r="H363" s="13"/>
      <c r="I363" s="239"/>
      <c r="K363" s="211"/>
      <c r="L363" s="211"/>
      <c r="M363" s="211"/>
    </row>
    <row r="364" spans="1:13">
      <c r="A364" s="63"/>
      <c r="B364" s="12"/>
      <c r="C364" s="13"/>
      <c r="D364" s="13"/>
      <c r="E364" s="67"/>
      <c r="F364" s="254"/>
      <c r="G364" s="248"/>
      <c r="H364" s="13"/>
      <c r="I364" s="239"/>
      <c r="K364" s="211"/>
      <c r="L364" s="211"/>
      <c r="M364" s="211"/>
    </row>
    <row r="365" spans="1:13">
      <c r="A365" s="63"/>
      <c r="B365" s="12"/>
      <c r="C365" s="13"/>
      <c r="D365" s="13"/>
      <c r="E365" s="67"/>
      <c r="F365" s="254"/>
      <c r="G365" s="248"/>
      <c r="H365" s="13"/>
      <c r="I365" s="239"/>
      <c r="K365" s="211"/>
      <c r="L365" s="211"/>
      <c r="M365" s="211"/>
    </row>
    <row r="366" spans="1:13">
      <c r="A366" s="63"/>
      <c r="B366" s="12"/>
      <c r="C366" s="13"/>
      <c r="D366" s="13"/>
      <c r="E366" s="67"/>
      <c r="F366" s="254"/>
      <c r="G366" s="248"/>
      <c r="H366" s="13"/>
      <c r="I366" s="239"/>
      <c r="K366" s="211"/>
      <c r="L366" s="211"/>
      <c r="M366" s="211"/>
    </row>
    <row r="367" spans="1:13">
      <c r="A367" s="63"/>
      <c r="B367" s="12"/>
      <c r="C367" s="13"/>
      <c r="D367" s="13"/>
      <c r="E367" s="67"/>
      <c r="F367" s="254"/>
      <c r="G367" s="248"/>
      <c r="H367" s="13"/>
      <c r="I367" s="239"/>
      <c r="K367" s="211"/>
      <c r="L367" s="211"/>
      <c r="M367" s="211"/>
    </row>
    <row r="368" spans="1:13">
      <c r="A368" s="63"/>
      <c r="B368" s="12"/>
      <c r="C368" s="13"/>
      <c r="D368" s="13"/>
      <c r="E368" s="67"/>
      <c r="F368" s="254"/>
      <c r="G368" s="248"/>
      <c r="H368" s="13"/>
      <c r="I368" s="239"/>
      <c r="K368" s="211"/>
      <c r="L368" s="211"/>
      <c r="M368" s="211"/>
    </row>
    <row r="369" spans="1:13">
      <c r="A369" s="63"/>
      <c r="B369" s="12"/>
      <c r="C369" s="13"/>
      <c r="D369" s="13"/>
      <c r="E369" s="67"/>
      <c r="F369" s="254"/>
      <c r="G369" s="248"/>
      <c r="H369" s="13"/>
      <c r="I369" s="239"/>
      <c r="K369" s="211"/>
      <c r="L369" s="211"/>
      <c r="M369" s="211"/>
    </row>
    <row r="370" spans="1:13">
      <c r="A370" s="63"/>
      <c r="B370" s="12"/>
      <c r="C370" s="13"/>
      <c r="D370" s="13"/>
      <c r="E370" s="67"/>
      <c r="F370" s="254"/>
      <c r="G370" s="248"/>
      <c r="H370" s="13"/>
      <c r="I370" s="239"/>
      <c r="K370" s="211"/>
      <c r="L370" s="211"/>
      <c r="M370" s="211"/>
    </row>
    <row r="371" spans="1:13">
      <c r="A371" s="63"/>
      <c r="B371" s="12"/>
      <c r="C371" s="13"/>
      <c r="D371" s="13"/>
      <c r="E371" s="67"/>
      <c r="F371" s="254"/>
      <c r="G371" s="248"/>
      <c r="H371" s="13"/>
      <c r="I371" s="239"/>
      <c r="K371" s="211"/>
      <c r="L371" s="211"/>
      <c r="M371" s="211"/>
    </row>
    <row r="372" spans="1:13">
      <c r="A372" s="63"/>
      <c r="B372" s="12"/>
      <c r="C372" s="13"/>
      <c r="D372" s="13"/>
      <c r="E372" s="67"/>
      <c r="F372" s="254"/>
      <c r="G372" s="248"/>
      <c r="H372" s="13"/>
      <c r="I372" s="239"/>
      <c r="K372" s="211"/>
      <c r="L372" s="211"/>
      <c r="M372" s="211"/>
    </row>
    <row r="373" spans="1:13">
      <c r="A373" s="63"/>
      <c r="B373" s="12"/>
      <c r="C373" s="13"/>
      <c r="D373" s="13"/>
      <c r="E373" s="67"/>
      <c r="F373" s="254"/>
      <c r="G373" s="248"/>
      <c r="H373" s="13"/>
      <c r="I373" s="239"/>
      <c r="K373" s="211"/>
      <c r="L373" s="211"/>
      <c r="M373" s="211"/>
    </row>
    <row r="374" spans="1:13">
      <c r="A374" s="63"/>
      <c r="B374" s="12"/>
      <c r="C374" s="13"/>
      <c r="D374" s="13"/>
      <c r="E374" s="67"/>
      <c r="F374" s="254"/>
      <c r="G374" s="248"/>
      <c r="H374" s="13"/>
      <c r="I374" s="239"/>
      <c r="K374" s="211"/>
      <c r="L374" s="211"/>
      <c r="M374" s="211"/>
    </row>
    <row r="375" spans="1:13">
      <c r="A375" s="63"/>
      <c r="B375" s="12"/>
      <c r="C375" s="13"/>
      <c r="D375" s="13"/>
      <c r="E375" s="67"/>
      <c r="F375" s="254"/>
      <c r="G375" s="248"/>
      <c r="H375" s="13"/>
      <c r="I375" s="239"/>
      <c r="K375" s="211"/>
      <c r="L375" s="211"/>
      <c r="M375" s="211"/>
    </row>
    <row r="376" spans="1:13">
      <c r="A376" s="63"/>
      <c r="B376" s="12"/>
      <c r="C376" s="63"/>
      <c r="D376" s="63"/>
      <c r="E376" s="67"/>
      <c r="F376" s="254"/>
      <c r="G376" s="248"/>
      <c r="H376" s="13"/>
      <c r="I376" s="239"/>
      <c r="K376" s="211"/>
      <c r="L376" s="211"/>
      <c r="M376" s="211"/>
    </row>
    <row r="377" spans="1:13">
      <c r="A377" s="63"/>
      <c r="B377" s="12"/>
      <c r="C377" s="13"/>
      <c r="D377" s="13"/>
      <c r="E377" s="67"/>
      <c r="F377" s="254"/>
      <c r="G377" s="248"/>
      <c r="H377" s="13"/>
      <c r="I377" s="239"/>
      <c r="K377" s="211"/>
      <c r="L377" s="211"/>
      <c r="M377" s="211"/>
    </row>
    <row r="378" spans="1:13">
      <c r="A378" s="63"/>
      <c r="B378" s="12"/>
      <c r="C378" s="13"/>
      <c r="D378" s="13"/>
      <c r="E378" s="67"/>
      <c r="F378" s="254"/>
      <c r="G378" s="248"/>
      <c r="H378" s="13"/>
      <c r="I378" s="239"/>
      <c r="K378" s="211"/>
      <c r="L378" s="211"/>
      <c r="M378" s="211"/>
    </row>
    <row r="379" spans="1:13">
      <c r="A379" s="63"/>
      <c r="B379" s="12"/>
      <c r="C379" s="13"/>
      <c r="D379" s="13"/>
      <c r="E379" s="67"/>
      <c r="F379" s="254"/>
      <c r="G379" s="248"/>
      <c r="H379" s="13"/>
      <c r="I379" s="239"/>
      <c r="K379" s="211"/>
      <c r="L379" s="211"/>
      <c r="M379" s="211"/>
    </row>
    <row r="380" spans="1:13">
      <c r="A380" s="63"/>
      <c r="B380" s="12"/>
      <c r="C380" s="13"/>
      <c r="D380" s="13"/>
      <c r="E380" s="67"/>
      <c r="F380" s="254"/>
      <c r="G380" s="248"/>
      <c r="H380" s="13"/>
      <c r="I380" s="239"/>
      <c r="K380" s="211"/>
      <c r="L380" s="211"/>
      <c r="M380" s="211"/>
    </row>
    <row r="381" spans="1:13">
      <c r="A381" s="63"/>
      <c r="B381" s="12"/>
      <c r="C381" s="13"/>
      <c r="D381" s="13"/>
      <c r="E381" s="67"/>
      <c r="F381" s="254"/>
      <c r="G381" s="248"/>
      <c r="H381" s="13"/>
      <c r="I381" s="239"/>
      <c r="K381" s="211"/>
      <c r="L381" s="211"/>
      <c r="M381" s="211"/>
    </row>
    <row r="382" spans="1:13">
      <c r="A382" s="63"/>
      <c r="B382" s="12"/>
      <c r="C382" s="13"/>
      <c r="D382" s="13"/>
      <c r="E382" s="67"/>
      <c r="F382" s="254"/>
      <c r="G382" s="248"/>
      <c r="H382" s="13"/>
      <c r="I382" s="239"/>
      <c r="K382" s="211"/>
      <c r="L382" s="211"/>
      <c r="M382" s="211"/>
    </row>
    <row r="383" spans="1:13">
      <c r="A383" s="63"/>
      <c r="B383" s="12"/>
      <c r="C383" s="13"/>
      <c r="D383" s="13"/>
      <c r="E383" s="67"/>
      <c r="F383" s="254"/>
      <c r="G383" s="248"/>
      <c r="H383" s="13"/>
      <c r="I383" s="239"/>
      <c r="K383" s="211"/>
      <c r="L383" s="211"/>
      <c r="M383" s="211"/>
    </row>
    <row r="384" spans="1:13">
      <c r="A384" s="63"/>
      <c r="B384" s="12"/>
      <c r="C384" s="13"/>
      <c r="D384" s="13"/>
      <c r="E384" s="67"/>
      <c r="F384" s="254"/>
      <c r="G384" s="248"/>
      <c r="H384" s="13"/>
      <c r="I384" s="239"/>
      <c r="K384" s="211"/>
      <c r="L384" s="211"/>
      <c r="M384" s="211"/>
    </row>
    <row r="385" spans="1:13">
      <c r="A385" s="63"/>
      <c r="B385" s="12"/>
      <c r="C385" s="13"/>
      <c r="D385" s="13"/>
      <c r="E385" s="67"/>
      <c r="F385" s="254"/>
      <c r="G385" s="248"/>
      <c r="H385" s="13"/>
      <c r="I385" s="239"/>
      <c r="K385" s="211"/>
      <c r="L385" s="211"/>
      <c r="M385" s="211"/>
    </row>
    <row r="386" spans="1:13">
      <c r="A386" s="63"/>
      <c r="B386" s="12"/>
      <c r="C386" s="13"/>
      <c r="D386" s="13"/>
      <c r="E386" s="67"/>
      <c r="F386" s="254"/>
      <c r="G386" s="248"/>
      <c r="H386" s="13"/>
      <c r="I386" s="239"/>
      <c r="K386" s="211"/>
      <c r="L386" s="211"/>
      <c r="M386" s="211"/>
    </row>
    <row r="387" spans="1:13">
      <c r="A387" s="63"/>
      <c r="B387" s="12"/>
      <c r="C387" s="13"/>
      <c r="D387" s="13"/>
      <c r="E387" s="67"/>
      <c r="F387" s="254"/>
      <c r="G387" s="248"/>
      <c r="H387" s="13"/>
      <c r="I387" s="239"/>
      <c r="K387" s="211"/>
      <c r="L387" s="211"/>
      <c r="M387" s="211"/>
    </row>
    <row r="388" spans="1:13">
      <c r="A388" s="63"/>
      <c r="B388" s="12"/>
      <c r="C388" s="13"/>
      <c r="D388" s="13"/>
      <c r="E388" s="67"/>
      <c r="F388" s="254"/>
      <c r="G388" s="248"/>
      <c r="H388" s="13"/>
      <c r="I388" s="239"/>
      <c r="K388" s="211"/>
      <c r="L388" s="211"/>
      <c r="M388" s="211"/>
    </row>
    <row r="389" spans="1:13">
      <c r="A389" s="63"/>
      <c r="B389" s="12"/>
      <c r="C389" s="13"/>
      <c r="D389" s="13"/>
      <c r="E389" s="67"/>
      <c r="F389" s="254"/>
      <c r="G389" s="248"/>
      <c r="H389" s="13"/>
      <c r="I389" s="239"/>
      <c r="K389" s="211"/>
      <c r="L389" s="211"/>
      <c r="M389" s="211"/>
    </row>
    <row r="390" spans="1:13">
      <c r="A390" s="63"/>
      <c r="B390" s="12"/>
      <c r="C390" s="13"/>
      <c r="D390" s="13"/>
      <c r="E390" s="67"/>
      <c r="F390" s="254"/>
      <c r="G390" s="248"/>
      <c r="H390" s="13"/>
      <c r="I390" s="239"/>
      <c r="K390" s="211"/>
      <c r="L390" s="211"/>
      <c r="M390" s="211"/>
    </row>
    <row r="391" spans="1:13">
      <c r="A391" s="63"/>
      <c r="B391" s="12"/>
      <c r="C391" s="13"/>
      <c r="D391" s="13"/>
      <c r="E391" s="67"/>
      <c r="F391" s="254"/>
      <c r="G391" s="248"/>
      <c r="H391" s="13"/>
      <c r="I391" s="239"/>
      <c r="K391" s="211"/>
      <c r="L391" s="211"/>
      <c r="M391" s="211"/>
    </row>
    <row r="392" spans="1:13">
      <c r="A392" s="63"/>
      <c r="B392" s="12"/>
      <c r="C392" s="13"/>
      <c r="D392" s="13"/>
      <c r="E392" s="67"/>
      <c r="F392" s="254"/>
      <c r="G392" s="248"/>
      <c r="H392" s="13"/>
      <c r="I392" s="239"/>
      <c r="K392" s="211"/>
      <c r="L392" s="211"/>
      <c r="M392" s="211"/>
    </row>
    <row r="393" spans="1:13">
      <c r="A393" s="63"/>
      <c r="B393" s="12"/>
      <c r="C393" s="13"/>
      <c r="D393" s="13"/>
      <c r="E393" s="67"/>
      <c r="F393" s="254"/>
      <c r="G393" s="248"/>
      <c r="H393" s="13"/>
      <c r="I393" s="239"/>
      <c r="K393" s="211"/>
      <c r="L393" s="211"/>
      <c r="M393" s="211"/>
    </row>
    <row r="394" spans="1:13">
      <c r="A394" s="63"/>
      <c r="B394" s="12"/>
      <c r="C394" s="13"/>
      <c r="D394" s="13"/>
      <c r="E394" s="67"/>
      <c r="F394" s="254"/>
      <c r="G394" s="248"/>
      <c r="H394" s="13"/>
      <c r="I394" s="239"/>
      <c r="K394" s="211"/>
      <c r="L394" s="211"/>
      <c r="M394" s="211"/>
    </row>
    <row r="395" spans="1:13">
      <c r="A395" s="63"/>
      <c r="B395" s="12"/>
      <c r="C395" s="13"/>
      <c r="D395" s="13"/>
      <c r="E395" s="67"/>
      <c r="F395" s="254"/>
      <c r="G395" s="248"/>
      <c r="H395" s="13"/>
      <c r="I395" s="239"/>
      <c r="K395" s="211"/>
      <c r="L395" s="211"/>
      <c r="M395" s="211"/>
    </row>
    <row r="396" spans="1:13">
      <c r="A396" s="63"/>
      <c r="B396" s="12"/>
      <c r="C396" s="13"/>
      <c r="D396" s="13"/>
      <c r="E396" s="67"/>
      <c r="F396" s="254"/>
      <c r="G396" s="248"/>
      <c r="H396" s="13"/>
      <c r="I396" s="239"/>
      <c r="K396" s="211"/>
      <c r="L396" s="211"/>
      <c r="M396" s="211"/>
    </row>
    <row r="397" spans="1:13">
      <c r="A397" s="63"/>
      <c r="B397" s="12"/>
      <c r="C397" s="13"/>
      <c r="D397" s="13"/>
      <c r="E397" s="67"/>
      <c r="F397" s="254"/>
      <c r="G397" s="248"/>
      <c r="H397" s="13"/>
      <c r="I397" s="239"/>
      <c r="K397" s="211"/>
      <c r="L397" s="211"/>
      <c r="M397" s="211"/>
    </row>
    <row r="398" spans="1:13">
      <c r="A398" s="63"/>
      <c r="B398" s="12"/>
      <c r="C398" s="13"/>
      <c r="D398" s="13"/>
      <c r="E398" s="67"/>
      <c r="F398" s="254"/>
      <c r="G398" s="248"/>
      <c r="H398" s="13"/>
      <c r="I398" s="239"/>
      <c r="K398" s="211"/>
      <c r="L398" s="211"/>
      <c r="M398" s="211"/>
    </row>
    <row r="399" spans="1:13">
      <c r="A399" s="63"/>
      <c r="B399" s="12"/>
      <c r="C399" s="13"/>
      <c r="D399" s="13"/>
      <c r="E399" s="67"/>
      <c r="F399" s="254"/>
      <c r="G399" s="248"/>
      <c r="H399" s="13"/>
      <c r="I399" s="239"/>
      <c r="K399" s="211"/>
      <c r="L399" s="211"/>
      <c r="M399" s="211"/>
    </row>
    <row r="400" spans="1:13">
      <c r="A400" s="63"/>
      <c r="B400" s="12"/>
      <c r="C400" s="13"/>
      <c r="D400" s="13"/>
      <c r="E400" s="67"/>
      <c r="F400" s="254"/>
      <c r="G400" s="248"/>
      <c r="H400" s="13"/>
      <c r="I400" s="239"/>
      <c r="K400" s="211"/>
      <c r="L400" s="211"/>
      <c r="M400" s="211"/>
    </row>
    <row r="401" spans="1:13">
      <c r="A401" s="63"/>
      <c r="B401" s="12"/>
      <c r="C401" s="13"/>
      <c r="D401" s="13"/>
      <c r="E401" s="67"/>
      <c r="F401" s="254"/>
      <c r="G401" s="248"/>
      <c r="H401" s="13"/>
      <c r="I401" s="239"/>
      <c r="K401" s="211"/>
      <c r="L401" s="211"/>
      <c r="M401" s="211"/>
    </row>
    <row r="402" spans="1:13">
      <c r="A402" s="63"/>
      <c r="B402" s="12"/>
      <c r="C402" s="13"/>
      <c r="D402" s="13"/>
      <c r="E402" s="67"/>
      <c r="F402" s="254"/>
      <c r="G402" s="248"/>
      <c r="H402" s="13"/>
      <c r="I402" s="239"/>
      <c r="K402" s="211"/>
      <c r="L402" s="211"/>
      <c r="M402" s="211"/>
    </row>
    <row r="403" spans="1:13">
      <c r="A403" s="63"/>
      <c r="B403" s="12"/>
      <c r="C403" s="13"/>
      <c r="D403" s="13"/>
      <c r="E403" s="67"/>
      <c r="F403" s="254"/>
      <c r="G403" s="248"/>
      <c r="H403" s="13"/>
      <c r="I403" s="239"/>
      <c r="K403" s="211"/>
      <c r="L403" s="211"/>
      <c r="M403" s="211"/>
    </row>
    <row r="404" spans="1:13">
      <c r="A404" s="63"/>
      <c r="B404" s="12"/>
      <c r="C404" s="13"/>
      <c r="D404" s="13"/>
      <c r="E404" s="67"/>
      <c r="F404" s="254"/>
      <c r="G404" s="248"/>
      <c r="H404" s="13"/>
      <c r="I404" s="239"/>
      <c r="K404" s="211"/>
      <c r="L404" s="211"/>
      <c r="M404" s="211"/>
    </row>
    <row r="405" spans="1:13">
      <c r="A405" s="63"/>
      <c r="B405" s="12"/>
      <c r="C405" s="13"/>
      <c r="D405" s="13"/>
      <c r="E405" s="67"/>
      <c r="F405" s="254"/>
      <c r="G405" s="248"/>
      <c r="H405" s="13"/>
      <c r="I405" s="239"/>
      <c r="K405" s="211"/>
      <c r="L405" s="211"/>
      <c r="M405" s="211"/>
    </row>
    <row r="406" spans="1:13">
      <c r="A406" s="63"/>
      <c r="B406" s="12"/>
      <c r="C406" s="13"/>
      <c r="D406" s="13"/>
      <c r="E406" s="67"/>
      <c r="F406" s="254"/>
      <c r="G406" s="248"/>
      <c r="H406" s="13"/>
      <c r="I406" s="239"/>
      <c r="K406" s="211"/>
      <c r="L406" s="211"/>
      <c r="M406" s="211"/>
    </row>
    <row r="407" spans="1:13">
      <c r="A407" s="63"/>
      <c r="B407" s="12"/>
      <c r="C407" s="13"/>
      <c r="D407" s="13"/>
      <c r="E407" s="67"/>
      <c r="F407" s="254"/>
      <c r="G407" s="248"/>
      <c r="H407" s="13"/>
      <c r="I407" s="239"/>
      <c r="K407" s="211"/>
      <c r="L407" s="211"/>
      <c r="M407" s="211"/>
    </row>
    <row r="408" spans="1:13">
      <c r="A408" s="63"/>
      <c r="B408" s="12"/>
      <c r="C408" s="13"/>
      <c r="D408" s="13"/>
      <c r="E408" s="67"/>
      <c r="F408" s="254"/>
      <c r="G408" s="248"/>
      <c r="H408" s="13"/>
      <c r="I408" s="239"/>
      <c r="K408" s="211"/>
      <c r="L408" s="211"/>
      <c r="M408" s="211"/>
    </row>
    <row r="409" spans="1:13">
      <c r="A409" s="63"/>
      <c r="B409" s="12"/>
      <c r="C409" s="13"/>
      <c r="D409" s="13"/>
      <c r="E409" s="67"/>
      <c r="F409" s="254"/>
      <c r="G409" s="248"/>
      <c r="H409" s="13"/>
      <c r="I409" s="239"/>
      <c r="K409" s="211"/>
      <c r="L409" s="211"/>
      <c r="M409" s="211"/>
    </row>
    <row r="410" spans="1:13">
      <c r="A410" s="63"/>
      <c r="B410" s="12"/>
      <c r="C410" s="13"/>
      <c r="D410" s="13"/>
      <c r="E410" s="67"/>
      <c r="F410" s="254"/>
      <c r="G410" s="248"/>
      <c r="H410" s="13"/>
      <c r="I410" s="239"/>
      <c r="K410" s="211"/>
      <c r="L410" s="211"/>
      <c r="M410" s="211"/>
    </row>
    <row r="411" spans="1:13">
      <c r="A411" s="63"/>
      <c r="B411" s="12"/>
      <c r="C411" s="13"/>
      <c r="D411" s="13"/>
      <c r="E411" s="67"/>
      <c r="F411" s="254"/>
      <c r="G411" s="248"/>
      <c r="H411" s="13"/>
      <c r="I411" s="239"/>
      <c r="K411" s="211"/>
      <c r="L411" s="211"/>
      <c r="M411" s="211"/>
    </row>
    <row r="412" spans="1:13">
      <c r="A412" s="63"/>
      <c r="B412" s="12"/>
      <c r="C412" s="13"/>
      <c r="D412" s="13"/>
      <c r="E412" s="67"/>
      <c r="F412" s="254"/>
      <c r="G412" s="248"/>
      <c r="H412" s="13"/>
      <c r="I412" s="239"/>
      <c r="K412" s="211"/>
      <c r="L412" s="211"/>
      <c r="M412" s="211"/>
    </row>
    <row r="413" spans="1:13">
      <c r="A413" s="63"/>
      <c r="B413" s="12"/>
      <c r="C413" s="63"/>
      <c r="D413" s="63"/>
      <c r="E413" s="67"/>
      <c r="F413" s="254"/>
      <c r="G413" s="248"/>
      <c r="H413" s="13"/>
      <c r="I413" s="239"/>
      <c r="K413" s="211"/>
      <c r="L413" s="211"/>
      <c r="M413" s="211"/>
    </row>
    <row r="414" spans="1:13">
      <c r="A414" s="63"/>
      <c r="B414" s="12"/>
      <c r="C414" s="13"/>
      <c r="D414" s="13"/>
      <c r="E414" s="67"/>
      <c r="F414" s="254"/>
      <c r="G414" s="248"/>
      <c r="H414" s="13"/>
      <c r="I414" s="239"/>
      <c r="K414" s="211"/>
      <c r="L414" s="211"/>
      <c r="M414" s="211"/>
    </row>
    <row r="415" spans="1:13">
      <c r="A415" s="63"/>
      <c r="B415" s="12"/>
      <c r="C415" s="13"/>
      <c r="D415" s="13"/>
      <c r="E415" s="67"/>
      <c r="F415" s="254"/>
      <c r="G415" s="248"/>
      <c r="H415" s="13"/>
      <c r="I415" s="239"/>
      <c r="K415" s="211"/>
      <c r="L415" s="211"/>
      <c r="M415" s="211"/>
    </row>
    <row r="416" spans="1:13">
      <c r="A416" s="63"/>
      <c r="B416" s="12"/>
      <c r="C416" s="13"/>
      <c r="D416" s="13"/>
      <c r="E416" s="67"/>
      <c r="F416" s="254"/>
      <c r="G416" s="248"/>
      <c r="H416" s="13"/>
      <c r="I416" s="239"/>
      <c r="K416" s="211"/>
      <c r="L416" s="211"/>
      <c r="M416" s="211"/>
    </row>
    <row r="417" spans="1:13">
      <c r="A417" s="63"/>
      <c r="B417" s="12"/>
      <c r="C417" s="13"/>
      <c r="D417" s="13"/>
      <c r="E417" s="67"/>
      <c r="F417" s="254"/>
      <c r="G417" s="248"/>
      <c r="H417" s="13"/>
      <c r="I417" s="239"/>
      <c r="K417" s="211"/>
      <c r="L417" s="211"/>
      <c r="M417" s="211"/>
    </row>
    <row r="418" spans="1:13">
      <c r="A418" s="63"/>
      <c r="B418" s="12"/>
      <c r="C418" s="13"/>
      <c r="D418" s="13"/>
      <c r="E418" s="67"/>
      <c r="F418" s="254"/>
      <c r="G418" s="248"/>
      <c r="H418" s="13"/>
      <c r="I418" s="239"/>
      <c r="K418" s="211"/>
      <c r="L418" s="211"/>
      <c r="M418" s="211"/>
    </row>
    <row r="419" spans="1:13">
      <c r="A419" s="63"/>
      <c r="B419" s="12"/>
      <c r="C419" s="13"/>
      <c r="D419" s="13"/>
      <c r="E419" s="67"/>
      <c r="F419" s="254"/>
      <c r="G419" s="248"/>
      <c r="H419" s="13"/>
      <c r="I419" s="239"/>
      <c r="K419" s="211"/>
      <c r="L419" s="211"/>
      <c r="M419" s="211"/>
    </row>
    <row r="420" spans="1:13">
      <c r="A420" s="63"/>
      <c r="B420" s="12"/>
      <c r="C420" s="13"/>
      <c r="D420" s="13"/>
      <c r="E420" s="67"/>
      <c r="F420" s="254"/>
      <c r="G420" s="248"/>
      <c r="H420" s="13"/>
      <c r="I420" s="239"/>
      <c r="K420" s="211"/>
      <c r="L420" s="211"/>
      <c r="M420" s="211"/>
    </row>
    <row r="421" spans="1:13">
      <c r="A421" s="63"/>
      <c r="B421" s="12"/>
      <c r="C421" s="13"/>
      <c r="D421" s="13"/>
      <c r="E421" s="67"/>
      <c r="F421" s="254"/>
      <c r="G421" s="248"/>
      <c r="H421" s="13"/>
      <c r="I421" s="239"/>
      <c r="K421" s="211"/>
      <c r="L421" s="211"/>
      <c r="M421" s="211"/>
    </row>
    <row r="422" spans="1:13">
      <c r="A422" s="63"/>
      <c r="B422" s="12"/>
      <c r="C422" s="13"/>
      <c r="D422" s="13"/>
      <c r="E422" s="67"/>
      <c r="F422" s="254"/>
      <c r="G422" s="248"/>
      <c r="H422" s="13"/>
      <c r="I422" s="239"/>
      <c r="K422" s="211"/>
      <c r="L422" s="211"/>
      <c r="M422" s="211"/>
    </row>
    <row r="423" spans="1:13">
      <c r="A423" s="63"/>
      <c r="B423" s="12"/>
      <c r="C423" s="13"/>
      <c r="D423" s="13"/>
      <c r="E423" s="67"/>
      <c r="F423" s="254"/>
      <c r="G423" s="248"/>
      <c r="H423" s="13"/>
      <c r="I423" s="239"/>
      <c r="K423" s="211"/>
      <c r="L423" s="211"/>
      <c r="M423" s="211"/>
    </row>
    <row r="424" spans="1:13">
      <c r="A424" s="63"/>
      <c r="B424" s="12"/>
      <c r="C424" s="13"/>
      <c r="D424" s="13"/>
      <c r="E424" s="67"/>
      <c r="F424" s="254"/>
      <c r="G424" s="248"/>
      <c r="H424" s="13"/>
      <c r="I424" s="239"/>
      <c r="K424" s="211"/>
      <c r="L424" s="211"/>
      <c r="M424" s="211"/>
    </row>
    <row r="425" spans="1:13">
      <c r="A425" s="63"/>
      <c r="B425" s="12"/>
      <c r="C425" s="13"/>
      <c r="D425" s="13"/>
      <c r="E425" s="67"/>
      <c r="F425" s="254"/>
      <c r="G425" s="248"/>
      <c r="H425" s="13"/>
      <c r="I425" s="239"/>
      <c r="K425" s="211"/>
      <c r="L425" s="211"/>
      <c r="M425" s="211"/>
    </row>
    <row r="426" spans="1:13">
      <c r="A426" s="63"/>
      <c r="B426" s="12"/>
      <c r="C426" s="13"/>
      <c r="D426" s="13"/>
      <c r="E426" s="67"/>
      <c r="F426" s="254"/>
      <c r="G426" s="248"/>
      <c r="H426" s="13"/>
      <c r="I426" s="239"/>
      <c r="K426" s="211"/>
      <c r="L426" s="211"/>
      <c r="M426" s="211"/>
    </row>
    <row r="427" spans="1:13">
      <c r="A427" s="63"/>
      <c r="B427" s="12"/>
      <c r="C427" s="13"/>
      <c r="D427" s="13"/>
      <c r="E427" s="67"/>
      <c r="F427" s="254"/>
      <c r="G427" s="248"/>
      <c r="H427" s="13"/>
      <c r="I427" s="239"/>
      <c r="K427" s="211"/>
      <c r="L427" s="211"/>
      <c r="M427" s="211"/>
    </row>
    <row r="428" spans="1:13">
      <c r="A428" s="63"/>
      <c r="B428" s="12"/>
      <c r="C428" s="13"/>
      <c r="D428" s="13"/>
      <c r="E428" s="67"/>
      <c r="F428" s="254"/>
      <c r="G428" s="248"/>
      <c r="H428" s="13"/>
      <c r="I428" s="239"/>
      <c r="K428" s="211"/>
      <c r="L428" s="211"/>
      <c r="M428" s="211"/>
    </row>
    <row r="429" spans="1:13">
      <c r="A429" s="63"/>
      <c r="B429" s="12"/>
      <c r="C429" s="13"/>
      <c r="D429" s="13"/>
      <c r="E429" s="67"/>
      <c r="F429" s="254"/>
      <c r="G429" s="248"/>
      <c r="H429" s="13"/>
      <c r="I429" s="239"/>
      <c r="K429" s="211"/>
      <c r="L429" s="211"/>
      <c r="M429" s="211"/>
    </row>
    <row r="430" spans="1:13">
      <c r="A430" s="63"/>
      <c r="B430" s="12"/>
      <c r="C430" s="13"/>
      <c r="D430" s="13"/>
      <c r="E430" s="67"/>
      <c r="F430" s="254"/>
      <c r="G430" s="248"/>
      <c r="H430" s="13"/>
      <c r="I430" s="239"/>
      <c r="K430" s="211"/>
      <c r="L430" s="211"/>
      <c r="M430" s="211"/>
    </row>
    <row r="431" spans="1:13">
      <c r="A431" s="63"/>
      <c r="B431" s="12"/>
      <c r="C431" s="13"/>
      <c r="D431" s="13"/>
      <c r="E431" s="67"/>
      <c r="F431" s="254"/>
      <c r="G431" s="248"/>
      <c r="H431" s="13"/>
      <c r="I431" s="239"/>
      <c r="K431" s="211"/>
      <c r="L431" s="211"/>
      <c r="M431" s="211"/>
    </row>
    <row r="432" spans="1:13">
      <c r="A432" s="63"/>
      <c r="B432" s="12"/>
      <c r="C432" s="13"/>
      <c r="D432" s="13"/>
      <c r="E432" s="67"/>
      <c r="F432" s="254"/>
      <c r="G432" s="248"/>
      <c r="H432" s="13"/>
      <c r="I432" s="239"/>
      <c r="K432" s="211"/>
      <c r="L432" s="211"/>
      <c r="M432" s="211"/>
    </row>
    <row r="433" spans="1:13">
      <c r="A433" s="63"/>
      <c r="B433" s="12"/>
      <c r="C433" s="13"/>
      <c r="D433" s="13"/>
      <c r="E433" s="67"/>
      <c r="F433" s="254"/>
      <c r="G433" s="248"/>
      <c r="H433" s="13"/>
      <c r="I433" s="239"/>
      <c r="K433" s="211"/>
      <c r="L433" s="211"/>
      <c r="M433" s="211"/>
    </row>
    <row r="434" spans="1:13">
      <c r="A434" s="63"/>
      <c r="B434" s="12"/>
      <c r="C434" s="13"/>
      <c r="D434" s="13"/>
      <c r="E434" s="67"/>
      <c r="F434" s="254"/>
      <c r="G434" s="248"/>
      <c r="H434" s="13"/>
      <c r="I434" s="239"/>
      <c r="K434" s="211"/>
      <c r="L434" s="211"/>
      <c r="M434" s="211"/>
    </row>
    <row r="435" spans="1:13">
      <c r="A435" s="63"/>
      <c r="B435" s="12"/>
      <c r="C435" s="13"/>
      <c r="D435" s="13"/>
      <c r="E435" s="67"/>
      <c r="F435" s="254"/>
      <c r="G435" s="248"/>
      <c r="H435" s="13"/>
      <c r="I435" s="239"/>
      <c r="K435" s="211"/>
      <c r="L435" s="211"/>
      <c r="M435" s="211"/>
    </row>
    <row r="436" spans="1:13">
      <c r="A436" s="63"/>
      <c r="B436" s="12"/>
      <c r="C436" s="13"/>
      <c r="D436" s="13"/>
      <c r="E436" s="67"/>
      <c r="F436" s="254"/>
      <c r="G436" s="248"/>
      <c r="H436" s="13"/>
      <c r="I436" s="239"/>
      <c r="K436" s="211"/>
      <c r="L436" s="211"/>
      <c r="M436" s="211"/>
    </row>
    <row r="437" spans="1:13">
      <c r="A437" s="63"/>
      <c r="B437" s="12"/>
      <c r="C437" s="13"/>
      <c r="D437" s="13"/>
      <c r="E437" s="67"/>
      <c r="F437" s="254"/>
      <c r="G437" s="248"/>
      <c r="H437" s="13"/>
      <c r="I437" s="239"/>
      <c r="K437" s="211"/>
      <c r="L437" s="211"/>
      <c r="M437" s="211"/>
    </row>
    <row r="438" spans="1:13">
      <c r="A438" s="63"/>
      <c r="B438" s="12"/>
      <c r="C438" s="13"/>
      <c r="D438" s="13"/>
      <c r="E438" s="67"/>
      <c r="F438" s="254"/>
      <c r="G438" s="248"/>
      <c r="H438" s="13"/>
      <c r="I438" s="239"/>
      <c r="K438" s="211"/>
      <c r="L438" s="211"/>
      <c r="M438" s="211"/>
    </row>
    <row r="439" spans="1:13">
      <c r="A439" s="63"/>
      <c r="B439" s="12"/>
      <c r="C439" s="13"/>
      <c r="D439" s="13"/>
      <c r="E439" s="67"/>
      <c r="F439" s="254"/>
      <c r="G439" s="248"/>
      <c r="H439" s="13"/>
      <c r="I439" s="239"/>
      <c r="K439" s="211"/>
      <c r="L439" s="211"/>
      <c r="M439" s="211"/>
    </row>
    <row r="440" spans="1:13">
      <c r="A440" s="63"/>
      <c r="B440" s="12"/>
      <c r="C440" s="13"/>
      <c r="D440" s="13"/>
      <c r="E440" s="67"/>
      <c r="F440" s="254"/>
      <c r="G440" s="248"/>
      <c r="H440" s="13"/>
      <c r="I440" s="239"/>
      <c r="K440" s="211"/>
      <c r="L440" s="211"/>
      <c r="M440" s="211"/>
    </row>
    <row r="441" spans="1:13">
      <c r="A441" s="63"/>
      <c r="B441" s="12"/>
      <c r="C441" s="13"/>
      <c r="D441" s="13"/>
      <c r="E441" s="67"/>
      <c r="F441" s="254"/>
      <c r="G441" s="248"/>
      <c r="H441" s="13"/>
      <c r="I441" s="239"/>
      <c r="K441" s="211"/>
      <c r="L441" s="211"/>
      <c r="M441" s="211"/>
    </row>
    <row r="442" spans="1:13">
      <c r="A442" s="63"/>
      <c r="B442" s="12"/>
      <c r="C442" s="13"/>
      <c r="D442" s="13"/>
      <c r="E442" s="67"/>
      <c r="F442" s="254"/>
      <c r="G442" s="248"/>
      <c r="H442" s="13"/>
      <c r="I442" s="239"/>
      <c r="K442" s="211"/>
      <c r="L442" s="211"/>
      <c r="M442" s="211"/>
    </row>
    <row r="443" spans="1:13">
      <c r="A443" s="63"/>
      <c r="B443" s="12"/>
      <c r="C443" s="13"/>
      <c r="D443" s="13"/>
      <c r="E443" s="67"/>
      <c r="F443" s="254"/>
      <c r="G443" s="248"/>
      <c r="H443" s="13"/>
      <c r="I443" s="239"/>
      <c r="K443" s="211"/>
      <c r="L443" s="211"/>
      <c r="M443" s="211"/>
    </row>
    <row r="444" spans="1:13">
      <c r="A444" s="63"/>
      <c r="B444" s="12"/>
      <c r="C444" s="13"/>
      <c r="D444" s="13"/>
      <c r="E444" s="67"/>
      <c r="F444" s="254"/>
      <c r="G444" s="248"/>
      <c r="H444" s="13"/>
      <c r="I444" s="239"/>
      <c r="K444" s="211"/>
      <c r="L444" s="211"/>
      <c r="M444" s="211"/>
    </row>
    <row r="445" spans="1:13">
      <c r="A445" s="63"/>
      <c r="B445" s="12"/>
      <c r="C445" s="13"/>
      <c r="D445" s="13"/>
      <c r="E445" s="67"/>
      <c r="F445" s="254"/>
      <c r="G445" s="248"/>
      <c r="H445" s="13"/>
      <c r="I445" s="239"/>
      <c r="K445" s="211"/>
      <c r="L445" s="211"/>
      <c r="M445" s="211"/>
    </row>
    <row r="446" spans="1:13">
      <c r="A446" s="63"/>
      <c r="B446" s="12"/>
      <c r="C446" s="13"/>
      <c r="D446" s="13"/>
      <c r="E446" s="67"/>
      <c r="F446" s="254"/>
      <c r="G446" s="248"/>
      <c r="H446" s="13"/>
      <c r="I446" s="239"/>
      <c r="K446" s="211"/>
      <c r="L446" s="211"/>
      <c r="M446" s="211"/>
    </row>
    <row r="447" spans="1:13">
      <c r="A447" s="63"/>
      <c r="B447" s="12"/>
      <c r="C447" s="13"/>
      <c r="D447" s="13"/>
      <c r="E447" s="67"/>
      <c r="F447" s="254"/>
      <c r="G447" s="248"/>
      <c r="H447" s="13"/>
      <c r="I447" s="239"/>
      <c r="K447" s="211"/>
      <c r="L447" s="211"/>
      <c r="M447" s="211"/>
    </row>
    <row r="448" spans="1:13">
      <c r="A448" s="63"/>
      <c r="B448" s="12"/>
      <c r="C448" s="13"/>
      <c r="D448" s="13"/>
      <c r="E448" s="67"/>
      <c r="F448" s="254"/>
      <c r="G448" s="248"/>
      <c r="H448" s="13"/>
      <c r="I448" s="239"/>
      <c r="K448" s="211"/>
      <c r="L448" s="211"/>
      <c r="M448" s="211"/>
    </row>
    <row r="449" spans="1:13">
      <c r="A449" s="63"/>
      <c r="B449" s="12"/>
      <c r="C449" s="13"/>
      <c r="D449" s="13"/>
      <c r="E449" s="67"/>
      <c r="F449" s="254"/>
      <c r="G449" s="248"/>
      <c r="H449" s="13"/>
      <c r="I449" s="239"/>
      <c r="K449" s="211"/>
      <c r="L449" s="211"/>
      <c r="M449" s="211"/>
    </row>
    <row r="450" spans="1:13">
      <c r="A450" s="63"/>
      <c r="B450" s="12"/>
      <c r="C450" s="63"/>
      <c r="D450" s="63"/>
      <c r="E450" s="67"/>
      <c r="F450" s="254"/>
      <c r="G450" s="248"/>
      <c r="H450" s="13"/>
      <c r="I450" s="239"/>
      <c r="K450" s="211"/>
      <c r="L450" s="211"/>
      <c r="M450" s="211"/>
    </row>
    <row r="451" spans="1:13">
      <c r="A451" s="6"/>
      <c r="B451" s="2"/>
      <c r="C451" s="3"/>
      <c r="D451" s="3"/>
      <c r="E451" s="4"/>
      <c r="F451" s="256"/>
      <c r="G451" s="249"/>
      <c r="H451" s="3"/>
      <c r="I451" s="243"/>
      <c r="K451" s="211"/>
      <c r="L451" s="211"/>
      <c r="M451" s="211"/>
    </row>
    <row r="452" spans="1:13">
      <c r="A452" s="6"/>
      <c r="B452" s="2"/>
      <c r="C452" s="3"/>
      <c r="D452" s="3"/>
      <c r="E452" s="4"/>
      <c r="F452" s="256"/>
      <c r="G452" s="249"/>
      <c r="H452" s="3"/>
      <c r="I452" s="243"/>
      <c r="K452" s="211"/>
      <c r="L452" s="211"/>
      <c r="M452" s="211"/>
    </row>
    <row r="453" spans="1:13">
      <c r="A453" s="6"/>
      <c r="B453" s="12"/>
      <c r="C453" s="13"/>
      <c r="D453" s="13"/>
      <c r="E453" s="4"/>
      <c r="F453" s="256"/>
      <c r="G453" s="249"/>
      <c r="H453" s="3"/>
      <c r="I453" s="243"/>
      <c r="K453" s="211"/>
      <c r="L453" s="211"/>
      <c r="M453" s="211"/>
    </row>
    <row r="454" spans="1:13">
      <c r="A454" s="6"/>
      <c r="B454" s="12"/>
      <c r="C454" s="13"/>
      <c r="D454" s="13"/>
      <c r="E454" s="4"/>
      <c r="F454" s="256"/>
      <c r="G454" s="249"/>
      <c r="H454" s="3"/>
      <c r="I454" s="243"/>
      <c r="K454" s="211"/>
      <c r="L454" s="211"/>
      <c r="M454" s="211"/>
    </row>
    <row r="455" spans="1:13">
      <c r="A455" s="6"/>
      <c r="B455" s="12"/>
      <c r="C455" s="13"/>
      <c r="D455" s="13"/>
      <c r="E455" s="4"/>
      <c r="F455" s="256"/>
      <c r="G455" s="249"/>
      <c r="H455" s="3"/>
      <c r="I455" s="243"/>
      <c r="K455" s="211"/>
      <c r="L455" s="211"/>
      <c r="M455" s="211"/>
    </row>
    <row r="456" spans="1:13">
      <c r="A456" s="6"/>
      <c r="B456" s="2"/>
      <c r="C456" s="3"/>
      <c r="D456" s="3"/>
      <c r="E456" s="4"/>
      <c r="F456" s="256"/>
      <c r="G456" s="249"/>
      <c r="H456" s="3"/>
      <c r="I456" s="243"/>
      <c r="K456" s="211"/>
      <c r="L456" s="211"/>
      <c r="M456" s="211"/>
    </row>
    <row r="457" spans="1:13">
      <c r="A457" s="6"/>
      <c r="B457" s="2"/>
      <c r="C457" s="3"/>
      <c r="D457" s="3"/>
      <c r="E457" s="4"/>
      <c r="F457" s="256"/>
      <c r="G457" s="249"/>
      <c r="H457" s="3"/>
      <c r="I457" s="243"/>
      <c r="K457" s="211"/>
      <c r="L457" s="211"/>
      <c r="M457" s="211"/>
    </row>
    <row r="458" spans="1:13">
      <c r="A458" s="6"/>
      <c r="B458" s="2"/>
      <c r="C458" s="3"/>
      <c r="D458" s="3"/>
      <c r="E458" s="4"/>
      <c r="F458" s="256"/>
      <c r="G458" s="249"/>
      <c r="H458" s="3"/>
      <c r="I458" s="243"/>
      <c r="K458" s="211"/>
      <c r="L458" s="211"/>
      <c r="M458" s="211"/>
    </row>
    <row r="459" spans="1:13">
      <c r="A459" s="6"/>
      <c r="B459" s="2"/>
      <c r="C459" s="3"/>
      <c r="D459" s="3"/>
      <c r="E459" s="4"/>
      <c r="F459" s="256"/>
      <c r="G459" s="249"/>
      <c r="H459" s="3"/>
      <c r="I459" s="243"/>
      <c r="K459" s="211"/>
      <c r="L459" s="211"/>
      <c r="M459" s="211"/>
    </row>
    <row r="460" spans="1:13">
      <c r="A460" s="6"/>
      <c r="B460" s="2"/>
      <c r="C460" s="3"/>
      <c r="D460" s="3"/>
      <c r="E460" s="4"/>
      <c r="F460" s="256"/>
      <c r="G460" s="249"/>
      <c r="H460" s="3"/>
      <c r="I460" s="243"/>
      <c r="K460" s="211"/>
      <c r="L460" s="211"/>
      <c r="M460" s="211"/>
    </row>
    <row r="461" spans="1:13">
      <c r="A461" s="6"/>
      <c r="B461" s="2"/>
      <c r="C461" s="3"/>
      <c r="D461" s="3"/>
      <c r="E461" s="4"/>
      <c r="F461" s="256"/>
      <c r="G461" s="249"/>
      <c r="H461" s="3"/>
      <c r="I461" s="243"/>
      <c r="K461" s="211"/>
      <c r="L461" s="211"/>
      <c r="M461" s="211"/>
    </row>
    <row r="462" spans="1:13">
      <c r="A462" s="6"/>
      <c r="B462" s="2"/>
      <c r="C462" s="3"/>
      <c r="D462" s="3"/>
      <c r="E462" s="4"/>
      <c r="F462" s="256"/>
      <c r="G462" s="249"/>
      <c r="H462" s="3"/>
      <c r="I462" s="243"/>
      <c r="K462" s="211"/>
      <c r="L462" s="211"/>
      <c r="M462" s="211"/>
    </row>
    <row r="463" spans="1:13">
      <c r="A463" s="6"/>
      <c r="B463" s="2"/>
      <c r="C463" s="3"/>
      <c r="D463" s="3"/>
      <c r="E463" s="4"/>
      <c r="F463" s="256"/>
      <c r="G463" s="249"/>
      <c r="H463" s="3"/>
      <c r="I463" s="243"/>
      <c r="K463" s="211"/>
      <c r="L463" s="211"/>
      <c r="M463" s="211"/>
    </row>
    <row r="464" spans="1:13">
      <c r="A464" s="6"/>
      <c r="B464" s="2"/>
      <c r="C464" s="3"/>
      <c r="D464" s="3"/>
      <c r="E464" s="4"/>
      <c r="F464" s="256"/>
      <c r="G464" s="249"/>
      <c r="H464" s="3"/>
      <c r="I464" s="243"/>
      <c r="K464" s="211"/>
      <c r="L464" s="211"/>
      <c r="M464" s="211"/>
    </row>
    <row r="465" spans="1:13">
      <c r="A465" s="6"/>
      <c r="B465" s="2"/>
      <c r="C465" s="3"/>
      <c r="D465" s="3"/>
      <c r="E465" s="4"/>
      <c r="F465" s="256"/>
      <c r="G465" s="249"/>
      <c r="H465" s="3"/>
      <c r="I465" s="243"/>
      <c r="K465" s="211"/>
      <c r="L465" s="211"/>
      <c r="M465" s="211"/>
    </row>
    <row r="466" spans="1:13">
      <c r="A466" s="6"/>
      <c r="B466" s="2"/>
      <c r="C466" s="3"/>
      <c r="D466" s="3"/>
      <c r="E466" s="4"/>
      <c r="F466" s="256"/>
      <c r="G466" s="249"/>
      <c r="H466" s="3"/>
      <c r="I466" s="243"/>
      <c r="K466" s="211"/>
      <c r="L466" s="211"/>
      <c r="M466" s="211"/>
    </row>
    <row r="467" spans="1:13">
      <c r="A467" s="6"/>
      <c r="B467" s="2"/>
      <c r="C467" s="3"/>
      <c r="D467" s="3"/>
      <c r="E467" s="4"/>
      <c r="F467" s="256"/>
      <c r="G467" s="249"/>
      <c r="H467" s="3"/>
      <c r="I467" s="243"/>
      <c r="K467" s="211"/>
      <c r="L467" s="211"/>
      <c r="M467" s="211"/>
    </row>
    <row r="468" spans="1:13">
      <c r="A468" s="6"/>
      <c r="B468" s="2"/>
      <c r="C468" s="3"/>
      <c r="D468" s="3"/>
      <c r="E468" s="4"/>
      <c r="F468" s="256"/>
      <c r="G468" s="249"/>
      <c r="H468" s="3"/>
      <c r="I468" s="243"/>
      <c r="K468" s="211"/>
      <c r="L468" s="211"/>
      <c r="M468" s="211"/>
    </row>
    <row r="469" spans="1:13">
      <c r="A469" s="6"/>
      <c r="B469" s="2"/>
      <c r="C469" s="3"/>
      <c r="D469" s="3"/>
      <c r="E469" s="4"/>
      <c r="F469" s="256"/>
      <c r="G469" s="249"/>
      <c r="H469" s="3"/>
      <c r="I469" s="243"/>
      <c r="K469" s="211"/>
      <c r="L469" s="211"/>
      <c r="M469" s="211"/>
    </row>
    <row r="470" spans="1:13">
      <c r="A470" s="6"/>
      <c r="B470" s="2"/>
      <c r="C470" s="3"/>
      <c r="D470" s="3"/>
      <c r="E470" s="4"/>
      <c r="F470" s="256"/>
      <c r="G470" s="249"/>
      <c r="H470" s="3"/>
      <c r="I470" s="243"/>
      <c r="K470" s="211"/>
      <c r="L470" s="211"/>
      <c r="M470" s="211"/>
    </row>
    <row r="471" spans="1:13">
      <c r="A471" s="6"/>
      <c r="B471" s="2"/>
      <c r="C471" s="3"/>
      <c r="D471" s="3"/>
      <c r="E471" s="4"/>
      <c r="F471" s="256"/>
      <c r="G471" s="249"/>
      <c r="H471" s="3"/>
      <c r="I471" s="243"/>
      <c r="K471" s="211"/>
      <c r="L471" s="211"/>
      <c r="M471" s="211"/>
    </row>
    <row r="472" spans="1:13">
      <c r="A472" s="6"/>
      <c r="B472" s="2"/>
      <c r="C472" s="3"/>
      <c r="D472" s="3"/>
      <c r="E472" s="4"/>
      <c r="F472" s="256"/>
      <c r="G472" s="249"/>
      <c r="H472" s="3"/>
      <c r="I472" s="243"/>
      <c r="K472" s="211"/>
      <c r="L472" s="211"/>
      <c r="M472" s="211"/>
    </row>
    <row r="473" spans="1:13">
      <c r="A473" s="6"/>
      <c r="B473" s="2"/>
      <c r="C473" s="3"/>
      <c r="D473" s="3"/>
      <c r="E473" s="4"/>
      <c r="F473" s="256"/>
      <c r="G473" s="249"/>
      <c r="H473" s="3"/>
      <c r="I473" s="243"/>
      <c r="K473" s="211"/>
      <c r="L473" s="211"/>
      <c r="M473" s="211"/>
    </row>
    <row r="474" spans="1:13">
      <c r="A474" s="6"/>
      <c r="B474" s="2"/>
      <c r="C474" s="3"/>
      <c r="D474" s="3"/>
      <c r="E474" s="4"/>
      <c r="F474" s="256"/>
      <c r="G474" s="249"/>
      <c r="H474" s="3"/>
      <c r="I474" s="243"/>
      <c r="K474" s="211"/>
      <c r="L474" s="211"/>
      <c r="M474" s="211"/>
    </row>
    <row r="475" spans="1:13">
      <c r="A475" s="6"/>
      <c r="B475" s="2"/>
      <c r="C475" s="3"/>
      <c r="D475" s="3"/>
      <c r="E475" s="4"/>
      <c r="F475" s="256"/>
      <c r="G475" s="249"/>
      <c r="H475" s="3"/>
      <c r="I475" s="243"/>
      <c r="K475" s="211"/>
      <c r="L475" s="211"/>
      <c r="M475" s="211"/>
    </row>
    <row r="476" spans="1:13">
      <c r="A476" s="6"/>
      <c r="B476" s="2"/>
      <c r="C476" s="3"/>
      <c r="D476" s="3"/>
      <c r="E476" s="4"/>
      <c r="F476" s="256"/>
      <c r="G476" s="249"/>
      <c r="H476" s="3"/>
      <c r="I476" s="243"/>
      <c r="K476" s="211"/>
      <c r="L476" s="211"/>
      <c r="M476" s="211"/>
    </row>
    <row r="477" spans="1:13">
      <c r="A477" s="6"/>
      <c r="B477" s="2"/>
      <c r="C477" s="3"/>
      <c r="D477" s="3"/>
      <c r="E477" s="4"/>
      <c r="F477" s="256"/>
      <c r="G477" s="249"/>
      <c r="H477" s="3"/>
      <c r="I477" s="243"/>
      <c r="K477" s="211"/>
      <c r="L477" s="211"/>
      <c r="M477" s="211"/>
    </row>
    <row r="478" spans="1:13">
      <c r="A478" s="6"/>
      <c r="B478" s="2"/>
      <c r="C478" s="3"/>
      <c r="D478" s="3"/>
      <c r="E478" s="4"/>
      <c r="F478" s="256"/>
      <c r="G478" s="249"/>
      <c r="H478" s="3"/>
      <c r="I478" s="243"/>
      <c r="K478" s="211"/>
      <c r="L478" s="211"/>
      <c r="M478" s="211"/>
    </row>
    <row r="479" spans="1:13">
      <c r="A479" s="6"/>
      <c r="B479" s="2"/>
      <c r="C479" s="3"/>
      <c r="D479" s="3"/>
      <c r="E479" s="4"/>
      <c r="F479" s="256"/>
      <c r="G479" s="249"/>
      <c r="H479" s="3"/>
      <c r="I479" s="243"/>
      <c r="K479" s="211"/>
      <c r="L479" s="211"/>
      <c r="M479" s="211"/>
    </row>
    <row r="480" spans="1:13">
      <c r="A480" s="6"/>
      <c r="B480" s="2"/>
      <c r="C480" s="3"/>
      <c r="D480" s="3"/>
      <c r="E480" s="4"/>
      <c r="F480" s="256"/>
      <c r="G480" s="249"/>
      <c r="H480" s="3"/>
      <c r="I480" s="243"/>
      <c r="K480" s="211"/>
      <c r="L480" s="211"/>
      <c r="M480" s="211"/>
    </row>
    <row r="481" spans="1:13">
      <c r="A481" s="6"/>
      <c r="B481" s="2"/>
      <c r="C481" s="3"/>
      <c r="D481" s="3"/>
      <c r="E481" s="4"/>
      <c r="F481" s="256"/>
      <c r="G481" s="249"/>
      <c r="H481" s="3"/>
      <c r="I481" s="243"/>
      <c r="K481" s="211"/>
      <c r="L481" s="211"/>
      <c r="M481" s="211"/>
    </row>
    <row r="482" spans="1:13">
      <c r="A482" s="6"/>
      <c r="B482" s="2"/>
      <c r="C482" s="3"/>
      <c r="D482" s="3"/>
      <c r="E482" s="4"/>
      <c r="F482" s="256"/>
      <c r="G482" s="249"/>
      <c r="H482" s="3"/>
      <c r="I482" s="243"/>
      <c r="K482" s="211"/>
      <c r="L482" s="211"/>
      <c r="M482" s="211"/>
    </row>
    <row r="483" spans="1:13">
      <c r="A483" s="6"/>
      <c r="B483" s="2"/>
      <c r="C483" s="3"/>
      <c r="D483" s="3"/>
      <c r="E483" s="4"/>
      <c r="F483" s="256"/>
      <c r="G483" s="249"/>
      <c r="H483" s="3"/>
      <c r="I483" s="243"/>
      <c r="K483" s="211"/>
      <c r="L483" s="211"/>
      <c r="M483" s="211"/>
    </row>
    <row r="484" spans="1:13">
      <c r="A484" s="6"/>
      <c r="B484" s="2"/>
      <c r="C484" s="3"/>
      <c r="D484" s="3"/>
      <c r="E484" s="4"/>
      <c r="F484" s="256"/>
      <c r="G484" s="249"/>
      <c r="H484" s="3"/>
      <c r="I484" s="243"/>
      <c r="K484" s="211"/>
      <c r="L484" s="211"/>
      <c r="M484" s="211"/>
    </row>
    <row r="485" spans="1:13">
      <c r="A485" s="6"/>
      <c r="B485" s="2"/>
      <c r="C485" s="3"/>
      <c r="D485" s="3"/>
      <c r="E485" s="4"/>
      <c r="F485" s="256"/>
      <c r="G485" s="249"/>
      <c r="H485" s="3"/>
      <c r="I485" s="243"/>
      <c r="K485" s="211"/>
      <c r="L485" s="211"/>
      <c r="M485" s="211"/>
    </row>
    <row r="486" spans="1:13">
      <c r="A486" s="6"/>
      <c r="B486" s="2"/>
      <c r="C486" s="3"/>
      <c r="D486" s="3"/>
      <c r="E486" s="4"/>
      <c r="F486" s="256"/>
      <c r="G486" s="249"/>
      <c r="H486" s="3"/>
      <c r="I486" s="243"/>
      <c r="K486" s="211"/>
      <c r="L486" s="211"/>
      <c r="M486" s="211"/>
    </row>
    <row r="487" spans="1:13">
      <c r="A487" s="6"/>
      <c r="B487" s="2"/>
      <c r="C487" s="6"/>
      <c r="D487" s="6"/>
      <c r="E487" s="4"/>
      <c r="F487" s="256"/>
      <c r="G487" s="249"/>
      <c r="H487" s="3"/>
      <c r="I487" s="243"/>
      <c r="K487" s="211"/>
      <c r="L487" s="211"/>
      <c r="M487" s="211"/>
    </row>
    <row r="488" spans="1:13">
      <c r="A488" s="6"/>
      <c r="B488" s="2"/>
      <c r="C488" s="3"/>
      <c r="D488" s="3"/>
      <c r="E488" s="4"/>
      <c r="F488" s="256"/>
      <c r="G488" s="249"/>
      <c r="H488" s="3"/>
      <c r="I488" s="243"/>
      <c r="K488" s="211"/>
      <c r="L488" s="211"/>
      <c r="M488" s="211"/>
    </row>
    <row r="489" spans="1:13">
      <c r="A489" s="6"/>
      <c r="B489" s="2"/>
      <c r="C489" s="3"/>
      <c r="D489" s="3"/>
      <c r="E489" s="4"/>
      <c r="F489" s="256"/>
      <c r="G489" s="249"/>
      <c r="H489" s="3"/>
      <c r="I489" s="243"/>
      <c r="K489" s="211"/>
      <c r="L489" s="211"/>
      <c r="M489" s="211"/>
    </row>
    <row r="490" spans="1:13">
      <c r="A490" s="6"/>
      <c r="B490" s="12"/>
      <c r="C490" s="13"/>
      <c r="D490" s="13"/>
      <c r="E490" s="4"/>
      <c r="F490" s="256"/>
      <c r="G490" s="249"/>
      <c r="H490" s="3"/>
      <c r="I490" s="243"/>
      <c r="K490" s="211"/>
      <c r="L490" s="211"/>
      <c r="M490" s="211"/>
    </row>
    <row r="491" spans="1:13">
      <c r="A491" s="6"/>
      <c r="B491" s="12"/>
      <c r="C491" s="13"/>
      <c r="D491" s="13"/>
      <c r="E491" s="4"/>
      <c r="F491" s="256"/>
      <c r="G491" s="249"/>
      <c r="H491" s="3"/>
      <c r="I491" s="243"/>
      <c r="K491" s="211"/>
      <c r="L491" s="211"/>
      <c r="M491" s="211"/>
    </row>
    <row r="492" spans="1:13">
      <c r="A492" s="6"/>
      <c r="B492" s="12"/>
      <c r="C492" s="13"/>
      <c r="D492" s="13"/>
      <c r="E492" s="4"/>
      <c r="F492" s="256"/>
      <c r="G492" s="249"/>
      <c r="H492" s="3"/>
      <c r="I492" s="243"/>
      <c r="K492" s="211"/>
      <c r="L492" s="211"/>
      <c r="M492" s="211"/>
    </row>
    <row r="493" spans="1:13">
      <c r="A493" s="6"/>
      <c r="B493" s="2"/>
      <c r="C493" s="3"/>
      <c r="D493" s="3"/>
      <c r="E493" s="4"/>
      <c r="F493" s="256"/>
      <c r="G493" s="249"/>
      <c r="H493" s="3"/>
      <c r="I493" s="243"/>
      <c r="K493" s="211"/>
      <c r="L493" s="211"/>
      <c r="M493" s="211"/>
    </row>
    <row r="494" spans="1:13">
      <c r="A494" s="6"/>
      <c r="B494" s="2"/>
      <c r="C494" s="3"/>
      <c r="D494" s="3"/>
      <c r="E494" s="4"/>
      <c r="F494" s="256"/>
      <c r="G494" s="249"/>
      <c r="H494" s="3"/>
      <c r="I494" s="243"/>
      <c r="K494" s="211"/>
      <c r="L494" s="211"/>
      <c r="M494" s="211"/>
    </row>
    <row r="495" spans="1:13">
      <c r="A495" s="6"/>
      <c r="B495" s="2"/>
      <c r="C495" s="3"/>
      <c r="D495" s="3"/>
      <c r="E495" s="4"/>
      <c r="F495" s="256"/>
      <c r="G495" s="249"/>
      <c r="H495" s="3"/>
      <c r="I495" s="243"/>
      <c r="K495" s="211"/>
      <c r="L495" s="211"/>
      <c r="M495" s="211"/>
    </row>
    <row r="496" spans="1:13">
      <c r="A496" s="6"/>
      <c r="B496" s="2"/>
      <c r="C496" s="3"/>
      <c r="D496" s="3"/>
      <c r="E496" s="4"/>
      <c r="F496" s="256"/>
      <c r="G496" s="249"/>
      <c r="H496" s="3"/>
      <c r="I496" s="243"/>
      <c r="K496" s="211"/>
      <c r="L496" s="211"/>
      <c r="M496" s="211"/>
    </row>
    <row r="497" spans="1:13">
      <c r="A497" s="6"/>
      <c r="B497" s="2"/>
      <c r="C497" s="3"/>
      <c r="D497" s="3"/>
      <c r="E497" s="4"/>
      <c r="F497" s="256"/>
      <c r="G497" s="249"/>
      <c r="H497" s="3"/>
      <c r="I497" s="243"/>
      <c r="K497" s="211"/>
      <c r="L497" s="211"/>
      <c r="M497" s="211"/>
    </row>
    <row r="498" spans="1:13">
      <c r="A498" s="6"/>
      <c r="B498" s="2"/>
      <c r="C498" s="3"/>
      <c r="D498" s="3"/>
      <c r="E498" s="4"/>
      <c r="F498" s="256"/>
      <c r="G498" s="249"/>
      <c r="H498" s="3"/>
      <c r="I498" s="243"/>
      <c r="K498" s="211"/>
      <c r="L498" s="211"/>
      <c r="M498" s="211"/>
    </row>
    <row r="499" spans="1:13">
      <c r="A499" s="6"/>
      <c r="B499" s="2"/>
      <c r="C499" s="3"/>
      <c r="D499" s="3"/>
      <c r="E499" s="4"/>
      <c r="F499" s="256"/>
      <c r="G499" s="249"/>
      <c r="H499" s="3"/>
      <c r="I499" s="243"/>
      <c r="K499" s="211"/>
      <c r="L499" s="211"/>
      <c r="M499" s="211"/>
    </row>
    <row r="500" spans="1:13">
      <c r="A500" s="6"/>
      <c r="B500" s="2"/>
      <c r="C500" s="3"/>
      <c r="D500" s="3"/>
      <c r="E500" s="4"/>
      <c r="F500" s="256"/>
      <c r="G500" s="249"/>
      <c r="H500" s="3"/>
      <c r="I500" s="243"/>
      <c r="K500" s="211"/>
      <c r="L500" s="211"/>
      <c r="M500" s="211"/>
    </row>
    <row r="501" spans="1:13">
      <c r="A501" s="6"/>
      <c r="B501" s="2"/>
      <c r="C501" s="3"/>
      <c r="D501" s="3"/>
      <c r="E501" s="4"/>
      <c r="F501" s="256"/>
      <c r="G501" s="249"/>
      <c r="H501" s="3"/>
      <c r="I501" s="243"/>
      <c r="K501" s="211"/>
      <c r="L501" s="211"/>
      <c r="M501" s="211"/>
    </row>
    <row r="502" spans="1:13">
      <c r="A502" s="6"/>
      <c r="B502" s="2"/>
      <c r="C502" s="3"/>
      <c r="D502" s="3"/>
      <c r="E502" s="4"/>
      <c r="F502" s="256"/>
      <c r="G502" s="249"/>
      <c r="H502" s="3"/>
      <c r="I502" s="243"/>
      <c r="K502" s="211"/>
      <c r="L502" s="211"/>
      <c r="M502" s="211"/>
    </row>
    <row r="503" spans="1:13">
      <c r="A503" s="6"/>
      <c r="B503" s="2"/>
      <c r="C503" s="3"/>
      <c r="D503" s="3"/>
      <c r="E503" s="4"/>
      <c r="F503" s="256"/>
      <c r="G503" s="249"/>
      <c r="H503" s="3"/>
      <c r="I503" s="243"/>
      <c r="K503" s="211"/>
      <c r="L503" s="211"/>
      <c r="M503" s="211"/>
    </row>
    <row r="504" spans="1:13">
      <c r="A504" s="6"/>
      <c r="B504" s="2"/>
      <c r="C504" s="3"/>
      <c r="D504" s="3"/>
      <c r="E504" s="4"/>
      <c r="F504" s="256"/>
      <c r="G504" s="249"/>
      <c r="H504" s="3"/>
      <c r="I504" s="243"/>
      <c r="K504" s="211"/>
      <c r="L504" s="211"/>
      <c r="M504" s="211"/>
    </row>
    <row r="505" spans="1:13">
      <c r="A505" s="6"/>
      <c r="B505" s="2"/>
      <c r="C505" s="3"/>
      <c r="D505" s="3"/>
      <c r="E505" s="4"/>
      <c r="F505" s="256"/>
      <c r="G505" s="249"/>
      <c r="H505" s="3"/>
      <c r="I505" s="243"/>
      <c r="K505" s="211"/>
      <c r="L505" s="211"/>
      <c r="M505" s="211"/>
    </row>
    <row r="506" spans="1:13">
      <c r="A506" s="6"/>
      <c r="B506" s="2"/>
      <c r="C506" s="3"/>
      <c r="D506" s="3"/>
      <c r="E506" s="4"/>
      <c r="F506" s="256"/>
      <c r="G506" s="249"/>
      <c r="H506" s="3"/>
      <c r="I506" s="243"/>
      <c r="K506" s="211"/>
      <c r="L506" s="211"/>
      <c r="M506" s="211"/>
    </row>
    <row r="507" spans="1:13">
      <c r="A507" s="6"/>
      <c r="B507" s="2"/>
      <c r="C507" s="3"/>
      <c r="D507" s="3"/>
      <c r="E507" s="4"/>
      <c r="F507" s="256"/>
      <c r="G507" s="249"/>
      <c r="H507" s="3"/>
      <c r="I507" s="243"/>
      <c r="K507" s="211"/>
      <c r="L507" s="211"/>
      <c r="M507" s="211"/>
    </row>
    <row r="508" spans="1:13">
      <c r="A508" s="6"/>
      <c r="B508" s="2"/>
      <c r="C508" s="3"/>
      <c r="D508" s="3"/>
      <c r="E508" s="4"/>
      <c r="F508" s="256"/>
      <c r="G508" s="249"/>
      <c r="H508" s="3"/>
      <c r="I508" s="243"/>
      <c r="K508" s="211"/>
      <c r="L508" s="211"/>
      <c r="M508" s="211"/>
    </row>
    <row r="509" spans="1:13">
      <c r="A509" s="6"/>
      <c r="B509" s="2"/>
      <c r="C509" s="3"/>
      <c r="D509" s="3"/>
      <c r="E509" s="4"/>
      <c r="F509" s="256"/>
      <c r="G509" s="249"/>
      <c r="H509" s="3"/>
      <c r="I509" s="243"/>
      <c r="K509" s="211"/>
      <c r="L509" s="211"/>
      <c r="M509" s="211"/>
    </row>
    <row r="510" spans="1:13">
      <c r="A510" s="6"/>
      <c r="B510" s="2"/>
      <c r="C510" s="3"/>
      <c r="D510" s="3"/>
      <c r="E510" s="4"/>
      <c r="F510" s="256"/>
      <c r="G510" s="249"/>
      <c r="H510" s="3"/>
      <c r="I510" s="243"/>
      <c r="K510" s="211"/>
      <c r="L510" s="211"/>
      <c r="M510" s="211"/>
    </row>
    <row r="511" spans="1:13">
      <c r="A511" s="6"/>
      <c r="B511" s="2"/>
      <c r="C511" s="3"/>
      <c r="D511" s="3"/>
      <c r="E511" s="4"/>
      <c r="F511" s="256"/>
      <c r="G511" s="249"/>
      <c r="H511" s="3"/>
      <c r="I511" s="243"/>
      <c r="K511" s="211"/>
      <c r="L511" s="211"/>
      <c r="M511" s="211"/>
    </row>
    <row r="512" spans="1:13">
      <c r="A512" s="6"/>
      <c r="B512" s="2"/>
      <c r="C512" s="3"/>
      <c r="D512" s="3"/>
      <c r="E512" s="4"/>
      <c r="F512" s="256"/>
      <c r="G512" s="249"/>
      <c r="H512" s="3"/>
      <c r="I512" s="243"/>
      <c r="K512" s="211"/>
      <c r="L512" s="211"/>
      <c r="M512" s="211"/>
    </row>
    <row r="513" spans="1:13">
      <c r="A513" s="6"/>
      <c r="B513" s="2"/>
      <c r="C513" s="3"/>
      <c r="D513" s="3"/>
      <c r="E513" s="4"/>
      <c r="F513" s="256"/>
      <c r="G513" s="249"/>
      <c r="H513" s="3"/>
      <c r="I513" s="243"/>
      <c r="K513" s="211"/>
      <c r="L513" s="211"/>
      <c r="M513" s="211"/>
    </row>
    <row r="514" spans="1:13">
      <c r="A514" s="6"/>
      <c r="B514" s="2"/>
      <c r="C514" s="3"/>
      <c r="D514" s="3"/>
      <c r="E514" s="4"/>
      <c r="F514" s="256"/>
      <c r="G514" s="249"/>
      <c r="H514" s="3"/>
      <c r="I514" s="243"/>
      <c r="K514" s="211"/>
      <c r="L514" s="211"/>
      <c r="M514" s="211"/>
    </row>
    <row r="515" spans="1:13">
      <c r="A515" s="6"/>
      <c r="B515" s="2"/>
      <c r="C515" s="3"/>
      <c r="D515" s="3"/>
      <c r="E515" s="4"/>
      <c r="F515" s="256"/>
      <c r="G515" s="249"/>
      <c r="H515" s="3"/>
      <c r="I515" s="243"/>
      <c r="K515" s="211"/>
      <c r="L515" s="211"/>
      <c r="M515" s="211"/>
    </row>
    <row r="516" spans="1:13">
      <c r="A516" s="6"/>
      <c r="B516" s="2"/>
      <c r="C516" s="3"/>
      <c r="D516" s="3"/>
      <c r="E516" s="4"/>
      <c r="F516" s="256"/>
      <c r="G516" s="249"/>
      <c r="H516" s="3"/>
      <c r="I516" s="243"/>
      <c r="K516" s="211"/>
      <c r="L516" s="211"/>
      <c r="M516" s="211"/>
    </row>
    <row r="517" spans="1:13">
      <c r="A517" s="6"/>
      <c r="B517" s="2"/>
      <c r="C517" s="3"/>
      <c r="D517" s="3"/>
      <c r="E517" s="4"/>
      <c r="F517" s="256"/>
      <c r="G517" s="249"/>
      <c r="H517" s="3"/>
      <c r="I517" s="243"/>
      <c r="K517" s="211"/>
      <c r="L517" s="211"/>
      <c r="M517" s="211"/>
    </row>
    <row r="518" spans="1:13">
      <c r="A518" s="6"/>
      <c r="B518" s="2"/>
      <c r="C518" s="3"/>
      <c r="D518" s="3"/>
      <c r="E518" s="4"/>
      <c r="F518" s="256"/>
      <c r="G518" s="249"/>
      <c r="H518" s="3"/>
      <c r="I518" s="243"/>
      <c r="K518" s="211"/>
      <c r="L518" s="211"/>
      <c r="M518" s="211"/>
    </row>
    <row r="519" spans="1:13">
      <c r="A519" s="6"/>
      <c r="B519" s="2"/>
      <c r="C519" s="3"/>
      <c r="D519" s="3"/>
      <c r="E519" s="4"/>
      <c r="F519" s="256"/>
      <c r="G519" s="249"/>
      <c r="H519" s="3"/>
      <c r="I519" s="243"/>
      <c r="K519" s="211"/>
      <c r="L519" s="211"/>
      <c r="M519" s="211"/>
    </row>
    <row r="520" spans="1:13">
      <c r="A520" s="6"/>
      <c r="B520" s="2"/>
      <c r="C520" s="3"/>
      <c r="D520" s="3"/>
      <c r="E520" s="4"/>
      <c r="F520" s="256"/>
      <c r="G520" s="249"/>
      <c r="H520" s="3"/>
      <c r="I520" s="243"/>
      <c r="K520" s="211"/>
      <c r="L520" s="211"/>
      <c r="M520" s="211"/>
    </row>
    <row r="521" spans="1:13">
      <c r="A521" s="6"/>
      <c r="B521" s="2"/>
      <c r="C521" s="3"/>
      <c r="D521" s="3"/>
      <c r="E521" s="4"/>
      <c r="F521" s="256"/>
      <c r="G521" s="249"/>
      <c r="H521" s="3"/>
      <c r="I521" s="243"/>
      <c r="K521" s="211"/>
      <c r="L521" s="211"/>
      <c r="M521" s="211"/>
    </row>
    <row r="522" spans="1:13">
      <c r="A522" s="6"/>
      <c r="B522" s="2"/>
      <c r="C522" s="3"/>
      <c r="D522" s="3"/>
      <c r="E522" s="4"/>
      <c r="F522" s="256"/>
      <c r="G522" s="249"/>
      <c r="H522" s="3"/>
      <c r="I522" s="243"/>
      <c r="K522" s="211"/>
      <c r="L522" s="211"/>
      <c r="M522" s="211"/>
    </row>
    <row r="523" spans="1:13">
      <c r="A523" s="6"/>
      <c r="B523" s="2"/>
      <c r="C523" s="3"/>
      <c r="D523" s="3"/>
      <c r="E523" s="4"/>
      <c r="F523" s="256"/>
      <c r="G523" s="249"/>
      <c r="H523" s="3"/>
      <c r="I523" s="243"/>
      <c r="K523" s="211"/>
      <c r="L523" s="211"/>
      <c r="M523" s="211"/>
    </row>
    <row r="524" spans="1:13">
      <c r="A524" s="6"/>
      <c r="B524" s="2"/>
      <c r="C524" s="6"/>
      <c r="D524" s="6"/>
      <c r="E524" s="4"/>
      <c r="F524" s="256"/>
      <c r="G524" s="249"/>
      <c r="H524" s="3"/>
      <c r="I524" s="243"/>
      <c r="K524" s="211"/>
      <c r="L524" s="211"/>
      <c r="M524" s="211"/>
    </row>
    <row r="525" spans="1:13">
      <c r="A525" s="6"/>
      <c r="B525" s="2"/>
      <c r="C525" s="3"/>
      <c r="D525" s="3"/>
      <c r="E525" s="4"/>
      <c r="F525" s="256"/>
      <c r="G525" s="249"/>
      <c r="H525" s="3"/>
      <c r="I525" s="243"/>
      <c r="K525" s="211"/>
      <c r="L525" s="211"/>
      <c r="M525" s="211"/>
    </row>
    <row r="526" spans="1:13">
      <c r="A526" s="6"/>
      <c r="B526" s="2"/>
      <c r="C526" s="3"/>
      <c r="D526" s="3"/>
      <c r="E526" s="4"/>
      <c r="F526" s="256"/>
      <c r="G526" s="249"/>
      <c r="H526" s="3"/>
      <c r="I526" s="243"/>
      <c r="K526" s="211"/>
      <c r="L526" s="211"/>
      <c r="M526" s="211"/>
    </row>
    <row r="527" spans="1:13">
      <c r="A527" s="6"/>
      <c r="B527" s="12"/>
      <c r="C527" s="13"/>
      <c r="D527" s="13"/>
      <c r="E527" s="4"/>
      <c r="F527" s="256"/>
      <c r="G527" s="249"/>
      <c r="H527" s="3"/>
      <c r="I527" s="243"/>
      <c r="K527" s="211"/>
      <c r="L527" s="211"/>
      <c r="M527" s="211"/>
    </row>
    <row r="528" spans="1:13">
      <c r="A528" s="6"/>
      <c r="B528" s="12"/>
      <c r="C528" s="13"/>
      <c r="D528" s="13"/>
      <c r="E528" s="4"/>
      <c r="F528" s="256"/>
      <c r="G528" s="249"/>
      <c r="H528" s="3"/>
      <c r="I528" s="243"/>
      <c r="K528" s="211"/>
      <c r="L528" s="211"/>
      <c r="M528" s="211"/>
    </row>
    <row r="529" spans="1:13">
      <c r="A529" s="6"/>
      <c r="B529" s="12"/>
      <c r="C529" s="13"/>
      <c r="D529" s="13"/>
      <c r="E529" s="4"/>
      <c r="F529" s="256"/>
      <c r="G529" s="249"/>
      <c r="H529" s="3"/>
      <c r="I529" s="243"/>
      <c r="K529" s="211"/>
      <c r="L529" s="211"/>
      <c r="M529" s="211"/>
    </row>
    <row r="530" spans="1:13">
      <c r="A530" s="6"/>
      <c r="B530" s="2"/>
      <c r="C530" s="3"/>
      <c r="D530" s="3"/>
      <c r="E530" s="4"/>
      <c r="F530" s="256"/>
      <c r="G530" s="249"/>
      <c r="H530" s="3"/>
      <c r="I530" s="243"/>
      <c r="K530" s="211"/>
      <c r="L530" s="211"/>
      <c r="M530" s="211"/>
    </row>
    <row r="531" spans="1:13">
      <c r="A531" s="6"/>
      <c r="B531" s="2"/>
      <c r="C531" s="3"/>
      <c r="D531" s="3"/>
      <c r="E531" s="4"/>
      <c r="F531" s="256"/>
      <c r="G531" s="249"/>
      <c r="H531" s="3"/>
      <c r="I531" s="243"/>
      <c r="K531" s="211"/>
      <c r="L531" s="211"/>
      <c r="M531" s="211"/>
    </row>
    <row r="532" spans="1:13">
      <c r="A532" s="6"/>
      <c r="B532" s="2"/>
      <c r="C532" s="3"/>
      <c r="D532" s="3"/>
      <c r="E532" s="4"/>
      <c r="F532" s="256"/>
      <c r="G532" s="249"/>
      <c r="H532" s="3"/>
      <c r="I532" s="243"/>
      <c r="K532" s="211"/>
      <c r="L532" s="211"/>
      <c r="M532" s="211"/>
    </row>
    <row r="533" spans="1:13">
      <c r="A533" s="6"/>
      <c r="B533" s="2"/>
      <c r="C533" s="3"/>
      <c r="D533" s="3"/>
      <c r="E533" s="4"/>
      <c r="F533" s="256"/>
      <c r="G533" s="249"/>
      <c r="H533" s="3"/>
      <c r="I533" s="243"/>
      <c r="K533" s="211"/>
      <c r="L533" s="211"/>
      <c r="M533" s="211"/>
    </row>
    <row r="534" spans="1:13">
      <c r="A534" s="6"/>
      <c r="B534" s="2"/>
      <c r="C534" s="3"/>
      <c r="D534" s="3"/>
      <c r="E534" s="4"/>
      <c r="F534" s="256"/>
      <c r="G534" s="249"/>
      <c r="H534" s="3"/>
      <c r="I534" s="243"/>
      <c r="K534" s="211"/>
      <c r="L534" s="211"/>
      <c r="M534" s="211"/>
    </row>
    <row r="535" spans="1:13">
      <c r="A535" s="6"/>
      <c r="B535" s="2"/>
      <c r="C535" s="3"/>
      <c r="D535" s="3"/>
      <c r="E535" s="4"/>
      <c r="F535" s="256"/>
      <c r="G535" s="249"/>
      <c r="H535" s="3"/>
      <c r="I535" s="243"/>
      <c r="K535" s="211"/>
      <c r="L535" s="211"/>
      <c r="M535" s="211"/>
    </row>
    <row r="536" spans="1:13">
      <c r="A536" s="6"/>
      <c r="B536" s="2"/>
      <c r="C536" s="3"/>
      <c r="D536" s="3"/>
      <c r="E536" s="4"/>
      <c r="F536" s="256"/>
      <c r="G536" s="249"/>
      <c r="H536" s="3"/>
      <c r="I536" s="243"/>
      <c r="K536" s="211"/>
      <c r="L536" s="211"/>
      <c r="M536" s="211"/>
    </row>
    <row r="537" spans="1:13">
      <c r="A537" s="6"/>
      <c r="B537" s="2"/>
      <c r="C537" s="3"/>
      <c r="D537" s="3"/>
      <c r="E537" s="4"/>
      <c r="F537" s="256"/>
      <c r="G537" s="249"/>
      <c r="H537" s="3"/>
      <c r="I537" s="243"/>
      <c r="K537" s="211"/>
      <c r="L537" s="211"/>
      <c r="M537" s="211"/>
    </row>
    <row r="538" spans="1:13">
      <c r="A538" s="6"/>
      <c r="B538" s="2"/>
      <c r="C538" s="3"/>
      <c r="D538" s="3"/>
      <c r="E538" s="4"/>
      <c r="F538" s="256"/>
      <c r="G538" s="249"/>
      <c r="H538" s="3"/>
      <c r="I538" s="243"/>
      <c r="K538" s="211"/>
      <c r="L538" s="211"/>
      <c r="M538" s="211"/>
    </row>
    <row r="539" spans="1:13">
      <c r="A539" s="6"/>
      <c r="B539" s="2"/>
      <c r="C539" s="3"/>
      <c r="D539" s="3"/>
      <c r="E539" s="4"/>
      <c r="F539" s="256"/>
      <c r="G539" s="249"/>
      <c r="H539" s="3"/>
      <c r="I539" s="243"/>
      <c r="K539" s="211"/>
      <c r="L539" s="211"/>
      <c r="M539" s="211"/>
    </row>
    <row r="540" spans="1:13">
      <c r="A540" s="6"/>
      <c r="B540" s="2"/>
      <c r="C540" s="3"/>
      <c r="D540" s="3"/>
      <c r="E540" s="4"/>
      <c r="F540" s="256"/>
      <c r="G540" s="249"/>
      <c r="H540" s="3"/>
      <c r="I540" s="243"/>
      <c r="K540" s="211"/>
      <c r="L540" s="211"/>
      <c r="M540" s="211"/>
    </row>
    <row r="541" spans="1:13">
      <c r="A541" s="6"/>
      <c r="B541" s="2"/>
      <c r="C541" s="3"/>
      <c r="D541" s="3"/>
      <c r="E541" s="4"/>
      <c r="F541" s="256"/>
      <c r="G541" s="249"/>
      <c r="H541" s="3"/>
      <c r="I541" s="243"/>
      <c r="K541" s="211"/>
      <c r="L541" s="211"/>
      <c r="M541" s="211"/>
    </row>
    <row r="542" spans="1:13">
      <c r="A542" s="6"/>
      <c r="B542" s="2"/>
      <c r="C542" s="3"/>
      <c r="D542" s="3"/>
      <c r="E542" s="4"/>
      <c r="F542" s="256"/>
      <c r="G542" s="249"/>
      <c r="H542" s="3"/>
      <c r="I542" s="243"/>
      <c r="K542" s="211"/>
      <c r="L542" s="211"/>
      <c r="M542" s="211"/>
    </row>
    <row r="543" spans="1:13">
      <c r="A543" s="6"/>
      <c r="B543" s="2"/>
      <c r="C543" s="3"/>
      <c r="D543" s="3"/>
      <c r="E543" s="4"/>
      <c r="F543" s="256"/>
      <c r="G543" s="249"/>
      <c r="H543" s="3"/>
      <c r="I543" s="243"/>
      <c r="K543" s="211"/>
      <c r="L543" s="211"/>
      <c r="M543" s="211"/>
    </row>
    <row r="544" spans="1:13">
      <c r="A544" s="6"/>
      <c r="B544" s="2"/>
      <c r="C544" s="3"/>
      <c r="D544" s="3"/>
      <c r="E544" s="4"/>
      <c r="F544" s="256"/>
      <c r="G544" s="249"/>
      <c r="H544" s="3"/>
      <c r="I544" s="243"/>
      <c r="K544" s="211"/>
      <c r="L544" s="211"/>
      <c r="M544" s="211"/>
    </row>
    <row r="545" spans="1:13">
      <c r="A545" s="6"/>
      <c r="B545" s="2"/>
      <c r="C545" s="3"/>
      <c r="D545" s="3"/>
      <c r="E545" s="4"/>
      <c r="F545" s="256"/>
      <c r="G545" s="249"/>
      <c r="H545" s="3"/>
      <c r="I545" s="243"/>
      <c r="K545" s="211"/>
      <c r="L545" s="211"/>
      <c r="M545" s="211"/>
    </row>
    <row r="546" spans="1:13">
      <c r="A546" s="6"/>
      <c r="B546" s="2"/>
      <c r="C546" s="3"/>
      <c r="D546" s="3"/>
      <c r="E546" s="4"/>
      <c r="F546" s="256"/>
      <c r="G546" s="249"/>
      <c r="H546" s="3"/>
      <c r="I546" s="243"/>
      <c r="K546" s="211"/>
      <c r="L546" s="211"/>
      <c r="M546" s="211"/>
    </row>
    <row r="547" spans="1:13">
      <c r="A547" s="6"/>
      <c r="B547" s="2"/>
      <c r="C547" s="3"/>
      <c r="D547" s="3"/>
      <c r="E547" s="4"/>
      <c r="F547" s="256"/>
      <c r="G547" s="249"/>
      <c r="H547" s="3"/>
      <c r="I547" s="243"/>
      <c r="K547" s="211"/>
      <c r="L547" s="211"/>
      <c r="M547" s="211"/>
    </row>
    <row r="548" spans="1:13">
      <c r="A548" s="6"/>
      <c r="B548" s="2"/>
      <c r="C548" s="3"/>
      <c r="D548" s="3"/>
      <c r="E548" s="4"/>
      <c r="F548" s="256"/>
      <c r="G548" s="249"/>
      <c r="H548" s="3"/>
      <c r="I548" s="243"/>
      <c r="K548" s="211"/>
      <c r="L548" s="211"/>
      <c r="M548" s="211"/>
    </row>
    <row r="549" spans="1:13">
      <c r="A549" s="6"/>
      <c r="B549" s="2"/>
      <c r="C549" s="3"/>
      <c r="D549" s="3"/>
      <c r="E549" s="4"/>
      <c r="F549" s="256"/>
      <c r="G549" s="249"/>
      <c r="H549" s="3"/>
      <c r="I549" s="243"/>
      <c r="K549" s="211"/>
      <c r="L549" s="211"/>
      <c r="M549" s="211"/>
    </row>
    <row r="550" spans="1:13">
      <c r="A550" s="6"/>
      <c r="B550" s="2"/>
      <c r="C550" s="3"/>
      <c r="D550" s="3"/>
      <c r="E550" s="4"/>
      <c r="F550" s="256"/>
      <c r="G550" s="249"/>
      <c r="H550" s="3"/>
      <c r="I550" s="243"/>
      <c r="K550" s="211"/>
      <c r="L550" s="211"/>
      <c r="M550" s="211"/>
    </row>
    <row r="551" spans="1:13">
      <c r="A551" s="6"/>
      <c r="B551" s="2"/>
      <c r="C551" s="3"/>
      <c r="D551" s="3"/>
      <c r="E551" s="4"/>
      <c r="F551" s="256"/>
      <c r="G551" s="249"/>
      <c r="H551" s="3"/>
      <c r="I551" s="243"/>
      <c r="K551" s="211"/>
      <c r="L551" s="211"/>
      <c r="M551" s="211"/>
    </row>
    <row r="552" spans="1:13">
      <c r="A552" s="6"/>
      <c r="B552" s="2"/>
      <c r="C552" s="3"/>
      <c r="D552" s="3"/>
      <c r="E552" s="4"/>
      <c r="F552" s="256"/>
      <c r="G552" s="249"/>
      <c r="H552" s="3"/>
      <c r="I552" s="243"/>
      <c r="K552" s="211"/>
      <c r="L552" s="211"/>
      <c r="M552" s="211"/>
    </row>
    <row r="553" spans="1:13">
      <c r="A553" s="6"/>
      <c r="B553" s="2"/>
      <c r="C553" s="3"/>
      <c r="D553" s="3"/>
      <c r="E553" s="4"/>
      <c r="F553" s="256"/>
      <c r="G553" s="249"/>
      <c r="H553" s="3"/>
      <c r="I553" s="243"/>
      <c r="K553" s="211"/>
      <c r="L553" s="211"/>
      <c r="M553" s="211"/>
    </row>
    <row r="554" spans="1:13">
      <c r="A554" s="6"/>
      <c r="B554" s="2"/>
      <c r="C554" s="3"/>
      <c r="D554" s="3"/>
      <c r="E554" s="4"/>
      <c r="F554" s="256"/>
      <c r="G554" s="249"/>
      <c r="H554" s="3"/>
      <c r="I554" s="243"/>
      <c r="K554" s="211"/>
      <c r="L554" s="211"/>
      <c r="M554" s="211"/>
    </row>
    <row r="555" spans="1:13">
      <c r="A555" s="6"/>
      <c r="B555" s="2"/>
      <c r="C555" s="3"/>
      <c r="D555" s="3"/>
      <c r="E555" s="4"/>
      <c r="F555" s="256"/>
      <c r="G555" s="249"/>
      <c r="H555" s="3"/>
      <c r="I555" s="243"/>
      <c r="K555" s="211"/>
      <c r="L555" s="211"/>
      <c r="M555" s="211"/>
    </row>
    <row r="556" spans="1:13">
      <c r="A556" s="6"/>
      <c r="B556" s="2"/>
      <c r="C556" s="3"/>
      <c r="D556" s="3"/>
      <c r="E556" s="4"/>
      <c r="F556" s="256"/>
      <c r="G556" s="249"/>
      <c r="H556" s="3"/>
      <c r="I556" s="243"/>
      <c r="K556" s="211"/>
      <c r="L556" s="211"/>
      <c r="M556" s="211"/>
    </row>
    <row r="557" spans="1:13">
      <c r="A557" s="6"/>
      <c r="B557" s="2"/>
      <c r="C557" s="3"/>
      <c r="D557" s="3"/>
      <c r="E557" s="4"/>
      <c r="F557" s="256"/>
      <c r="G557" s="249"/>
      <c r="H557" s="3"/>
      <c r="I557" s="243"/>
      <c r="K557" s="211"/>
      <c r="L557" s="211"/>
      <c r="M557" s="211"/>
    </row>
    <row r="558" spans="1:13">
      <c r="A558" s="6"/>
      <c r="B558" s="2"/>
      <c r="C558" s="3"/>
      <c r="D558" s="3"/>
      <c r="E558" s="4"/>
      <c r="F558" s="256"/>
      <c r="G558" s="249"/>
      <c r="H558" s="3"/>
      <c r="I558" s="243"/>
      <c r="K558" s="211"/>
      <c r="L558" s="211"/>
      <c r="M558" s="211"/>
    </row>
    <row r="559" spans="1:13">
      <c r="A559" s="6"/>
      <c r="B559" s="2"/>
      <c r="C559" s="3"/>
      <c r="D559" s="3"/>
      <c r="E559" s="4"/>
      <c r="F559" s="256"/>
      <c r="G559" s="249"/>
      <c r="H559" s="3"/>
      <c r="I559" s="243"/>
      <c r="K559" s="211"/>
      <c r="L559" s="211"/>
      <c r="M559" s="211"/>
    </row>
    <row r="560" spans="1:13">
      <c r="A560" s="6"/>
      <c r="B560" s="2"/>
      <c r="C560" s="3"/>
      <c r="D560" s="3"/>
      <c r="E560" s="4"/>
      <c r="F560" s="256"/>
      <c r="G560" s="249"/>
      <c r="H560" s="3"/>
      <c r="I560" s="243"/>
      <c r="K560" s="211"/>
      <c r="L560" s="211"/>
      <c r="M560" s="211"/>
    </row>
    <row r="561" spans="1:13">
      <c r="A561" s="6"/>
      <c r="B561" s="2"/>
      <c r="C561" s="6"/>
      <c r="D561" s="6"/>
      <c r="E561" s="4"/>
      <c r="F561" s="256"/>
      <c r="G561" s="249"/>
      <c r="H561" s="3"/>
      <c r="I561" s="243"/>
      <c r="K561" s="211"/>
      <c r="L561" s="211"/>
      <c r="M561" s="211"/>
    </row>
    <row r="562" spans="1:13">
      <c r="A562" s="6"/>
      <c r="B562" s="2"/>
      <c r="C562" s="3"/>
      <c r="D562" s="3"/>
      <c r="E562" s="4"/>
      <c r="F562" s="256"/>
      <c r="G562" s="249"/>
      <c r="H562" s="3"/>
      <c r="I562" s="243"/>
      <c r="K562" s="211"/>
      <c r="L562" s="211"/>
      <c r="M562" s="211"/>
    </row>
    <row r="563" spans="1:13">
      <c r="A563" s="6"/>
      <c r="B563" s="2"/>
      <c r="C563" s="3"/>
      <c r="D563" s="3"/>
      <c r="E563" s="4"/>
      <c r="F563" s="256"/>
      <c r="G563" s="249"/>
      <c r="H563" s="3"/>
      <c r="I563" s="243"/>
      <c r="K563" s="211"/>
      <c r="L563" s="211"/>
      <c r="M563" s="211"/>
    </row>
    <row r="564" spans="1:13">
      <c r="A564" s="6"/>
      <c r="B564" s="12"/>
      <c r="C564" s="13"/>
      <c r="D564" s="13"/>
      <c r="E564" s="4"/>
      <c r="F564" s="256"/>
      <c r="G564" s="249"/>
      <c r="H564" s="3"/>
      <c r="I564" s="243"/>
      <c r="K564" s="211"/>
      <c r="L564" s="211"/>
      <c r="M564" s="211"/>
    </row>
    <row r="565" spans="1:13">
      <c r="A565" s="6"/>
      <c r="B565" s="12"/>
      <c r="C565" s="13"/>
      <c r="D565" s="13"/>
      <c r="E565" s="4"/>
      <c r="F565" s="256"/>
      <c r="G565" s="249"/>
      <c r="H565" s="3"/>
      <c r="I565" s="243"/>
      <c r="K565" s="211"/>
      <c r="L565" s="211"/>
      <c r="M565" s="211"/>
    </row>
    <row r="566" spans="1:13">
      <c r="A566" s="6"/>
      <c r="B566" s="12"/>
      <c r="C566" s="13"/>
      <c r="D566" s="13"/>
      <c r="E566" s="4"/>
      <c r="F566" s="256"/>
      <c r="G566" s="249"/>
      <c r="H566" s="3"/>
      <c r="I566" s="243"/>
      <c r="K566" s="211"/>
      <c r="L566" s="211"/>
      <c r="M566" s="211"/>
    </row>
    <row r="567" spans="1:13">
      <c r="A567" s="6"/>
      <c r="B567" s="2"/>
      <c r="C567" s="3"/>
      <c r="D567" s="3"/>
      <c r="E567" s="4"/>
      <c r="F567" s="256"/>
      <c r="G567" s="249"/>
      <c r="H567" s="3"/>
      <c r="I567" s="243"/>
      <c r="K567" s="211"/>
      <c r="L567" s="211"/>
      <c r="M567" s="211"/>
    </row>
    <row r="568" spans="1:13">
      <c r="A568" s="6"/>
      <c r="B568" s="2"/>
      <c r="C568" s="3"/>
      <c r="D568" s="3"/>
      <c r="E568" s="4"/>
      <c r="F568" s="256"/>
      <c r="G568" s="249"/>
      <c r="H568" s="3"/>
      <c r="I568" s="243"/>
      <c r="K568" s="211"/>
      <c r="L568" s="211"/>
      <c r="M568" s="211"/>
    </row>
    <row r="569" spans="1:13">
      <c r="A569" s="6"/>
      <c r="B569" s="2"/>
      <c r="C569" s="3"/>
      <c r="D569" s="3"/>
      <c r="E569" s="4"/>
      <c r="F569" s="256"/>
      <c r="G569" s="249"/>
      <c r="H569" s="3"/>
      <c r="I569" s="243"/>
      <c r="K569" s="211"/>
      <c r="L569" s="211"/>
      <c r="M569" s="211"/>
    </row>
    <row r="570" spans="1:13">
      <c r="A570" s="6"/>
      <c r="B570" s="2"/>
      <c r="C570" s="3"/>
      <c r="D570" s="3"/>
      <c r="E570" s="4"/>
      <c r="F570" s="256"/>
      <c r="G570" s="249"/>
      <c r="H570" s="3"/>
      <c r="I570" s="243"/>
      <c r="K570" s="211"/>
      <c r="L570" s="211"/>
      <c r="M570" s="211"/>
    </row>
    <row r="571" spans="1:13">
      <c r="A571" s="6"/>
      <c r="B571" s="2"/>
      <c r="C571" s="3"/>
      <c r="D571" s="3"/>
      <c r="E571" s="4"/>
      <c r="F571" s="256"/>
      <c r="G571" s="249"/>
      <c r="H571" s="3"/>
      <c r="I571" s="243"/>
      <c r="K571" s="211"/>
      <c r="L571" s="211"/>
      <c r="M571" s="211"/>
    </row>
    <row r="572" spans="1:13">
      <c r="A572" s="6"/>
      <c r="B572" s="2"/>
      <c r="C572" s="3"/>
      <c r="D572" s="3"/>
      <c r="E572" s="4"/>
      <c r="F572" s="256"/>
      <c r="G572" s="249"/>
      <c r="H572" s="3"/>
      <c r="I572" s="243"/>
      <c r="K572" s="211"/>
      <c r="L572" s="211"/>
      <c r="M572" s="211"/>
    </row>
    <row r="573" spans="1:13">
      <c r="A573" s="6"/>
      <c r="B573" s="2"/>
      <c r="C573" s="3"/>
      <c r="D573" s="3"/>
      <c r="E573" s="4"/>
      <c r="F573" s="256"/>
      <c r="G573" s="249"/>
      <c r="H573" s="3"/>
      <c r="I573" s="243"/>
      <c r="K573" s="211"/>
      <c r="L573" s="211"/>
      <c r="M573" s="211"/>
    </row>
    <row r="574" spans="1:13">
      <c r="A574" s="6"/>
      <c r="B574" s="2"/>
      <c r="C574" s="3"/>
      <c r="D574" s="3"/>
      <c r="E574" s="4"/>
      <c r="F574" s="256"/>
      <c r="G574" s="249"/>
      <c r="H574" s="3"/>
      <c r="I574" s="243"/>
      <c r="K574" s="211"/>
      <c r="L574" s="211"/>
      <c r="M574" s="211"/>
    </row>
    <row r="575" spans="1:13">
      <c r="A575" s="6"/>
      <c r="B575" s="2"/>
      <c r="C575" s="3"/>
      <c r="D575" s="3"/>
      <c r="E575" s="4"/>
      <c r="F575" s="256"/>
      <c r="G575" s="249"/>
      <c r="H575" s="3"/>
      <c r="I575" s="243"/>
      <c r="K575" s="211"/>
      <c r="L575" s="211"/>
      <c r="M575" s="211"/>
    </row>
    <row r="576" spans="1:13">
      <c r="A576" s="6"/>
      <c r="B576" s="2"/>
      <c r="C576" s="3"/>
      <c r="D576" s="3"/>
      <c r="E576" s="4"/>
      <c r="F576" s="256"/>
      <c r="G576" s="249"/>
      <c r="H576" s="3"/>
      <c r="I576" s="243"/>
      <c r="K576" s="211"/>
      <c r="L576" s="211"/>
      <c r="M576" s="211"/>
    </row>
    <row r="577" spans="1:13">
      <c r="A577" s="6"/>
      <c r="B577" s="2"/>
      <c r="C577" s="3"/>
      <c r="D577" s="3"/>
      <c r="E577" s="4"/>
      <c r="F577" s="256"/>
      <c r="G577" s="249"/>
      <c r="H577" s="3"/>
      <c r="I577" s="243"/>
      <c r="K577" s="211"/>
      <c r="L577" s="211"/>
      <c r="M577" s="211"/>
    </row>
    <row r="578" spans="1:13">
      <c r="A578" s="6"/>
      <c r="B578" s="2"/>
      <c r="C578" s="3"/>
      <c r="D578" s="3"/>
      <c r="E578" s="4"/>
      <c r="F578" s="256"/>
      <c r="G578" s="249"/>
      <c r="H578" s="3"/>
      <c r="I578" s="243"/>
      <c r="K578" s="211"/>
      <c r="L578" s="211"/>
      <c r="M578" s="211"/>
    </row>
    <row r="579" spans="1:13">
      <c r="A579" s="6"/>
      <c r="B579" s="2"/>
      <c r="C579" s="3"/>
      <c r="D579" s="3"/>
      <c r="E579" s="4"/>
      <c r="F579" s="256"/>
      <c r="G579" s="249"/>
      <c r="H579" s="3"/>
      <c r="I579" s="243"/>
      <c r="K579" s="211"/>
      <c r="L579" s="211"/>
      <c r="M579" s="211"/>
    </row>
    <row r="580" spans="1:13">
      <c r="A580" s="6"/>
      <c r="B580" s="2"/>
      <c r="C580" s="3"/>
      <c r="D580" s="3"/>
      <c r="E580" s="4"/>
      <c r="F580" s="256"/>
      <c r="G580" s="249"/>
      <c r="H580" s="3"/>
      <c r="I580" s="243"/>
      <c r="K580" s="211"/>
      <c r="L580" s="211"/>
      <c r="M580" s="211"/>
    </row>
    <row r="581" spans="1:13">
      <c r="A581" s="6"/>
      <c r="B581" s="2"/>
      <c r="C581" s="3"/>
      <c r="D581" s="3"/>
      <c r="E581" s="4"/>
      <c r="F581" s="256"/>
      <c r="G581" s="249"/>
      <c r="H581" s="3"/>
      <c r="I581" s="243"/>
      <c r="K581" s="211"/>
      <c r="L581" s="211"/>
      <c r="M581" s="211"/>
    </row>
    <row r="582" spans="1:13">
      <c r="A582" s="6"/>
      <c r="B582" s="2"/>
      <c r="C582" s="3"/>
      <c r="D582" s="3"/>
      <c r="E582" s="4"/>
      <c r="F582" s="256"/>
      <c r="G582" s="249"/>
      <c r="H582" s="3"/>
      <c r="I582" s="243"/>
      <c r="K582" s="211"/>
      <c r="L582" s="211"/>
      <c r="M582" s="211"/>
    </row>
    <row r="583" spans="1:13">
      <c r="A583" s="6"/>
      <c r="B583" s="2"/>
      <c r="C583" s="3"/>
      <c r="D583" s="3"/>
      <c r="E583" s="4"/>
      <c r="F583" s="256"/>
      <c r="G583" s="249"/>
      <c r="H583" s="3"/>
      <c r="I583" s="243"/>
      <c r="K583" s="211"/>
      <c r="L583" s="211"/>
      <c r="M583" s="211"/>
    </row>
    <row r="584" spans="1:13">
      <c r="A584" s="6"/>
      <c r="B584" s="2"/>
      <c r="C584" s="3"/>
      <c r="D584" s="3"/>
      <c r="E584" s="4"/>
      <c r="F584" s="256"/>
      <c r="G584" s="249"/>
      <c r="H584" s="3"/>
      <c r="I584" s="243"/>
      <c r="K584" s="211"/>
      <c r="L584" s="211"/>
      <c r="M584" s="211"/>
    </row>
    <row r="585" spans="1:13">
      <c r="A585" s="6"/>
      <c r="B585" s="2"/>
      <c r="C585" s="3"/>
      <c r="D585" s="3"/>
      <c r="E585" s="4"/>
      <c r="F585" s="256"/>
      <c r="G585" s="249"/>
      <c r="H585" s="3"/>
      <c r="I585" s="243"/>
      <c r="K585" s="211"/>
      <c r="L585" s="211"/>
      <c r="M585" s="211"/>
    </row>
    <row r="586" spans="1:13">
      <c r="A586" s="6"/>
      <c r="B586" s="2"/>
      <c r="C586" s="3"/>
      <c r="D586" s="3"/>
      <c r="E586" s="4"/>
      <c r="F586" s="256"/>
      <c r="G586" s="249"/>
      <c r="H586" s="3"/>
      <c r="I586" s="243"/>
      <c r="K586" s="211"/>
      <c r="L586" s="211"/>
      <c r="M586" s="211"/>
    </row>
    <row r="587" spans="1:13">
      <c r="A587" s="6"/>
      <c r="B587" s="2"/>
      <c r="C587" s="3"/>
      <c r="D587" s="3"/>
      <c r="E587" s="4"/>
      <c r="F587" s="256"/>
      <c r="G587" s="249"/>
      <c r="H587" s="3"/>
      <c r="I587" s="243"/>
      <c r="K587" s="211"/>
      <c r="L587" s="211"/>
      <c r="M587" s="211"/>
    </row>
    <row r="588" spans="1:13">
      <c r="A588" s="6"/>
      <c r="B588" s="2"/>
      <c r="C588" s="3"/>
      <c r="D588" s="3"/>
      <c r="E588" s="4"/>
      <c r="F588" s="256"/>
      <c r="G588" s="249"/>
      <c r="H588" s="3"/>
      <c r="I588" s="243"/>
      <c r="K588" s="211"/>
      <c r="L588" s="211"/>
      <c r="M588" s="211"/>
    </row>
    <row r="589" spans="1:13">
      <c r="A589" s="6"/>
      <c r="B589" s="2"/>
      <c r="C589" s="3"/>
      <c r="D589" s="3"/>
      <c r="E589" s="4"/>
      <c r="F589" s="256"/>
      <c r="G589" s="249"/>
      <c r="H589" s="3"/>
      <c r="I589" s="243"/>
      <c r="K589" s="211"/>
      <c r="L589" s="211"/>
      <c r="M589" s="211"/>
    </row>
    <row r="590" spans="1:13">
      <c r="A590" s="6"/>
      <c r="B590" s="2"/>
      <c r="C590" s="3"/>
      <c r="D590" s="3"/>
      <c r="E590" s="4"/>
      <c r="F590" s="256"/>
      <c r="G590" s="249"/>
      <c r="H590" s="3"/>
      <c r="I590" s="243"/>
      <c r="K590" s="211"/>
      <c r="L590" s="211"/>
      <c r="M590" s="211"/>
    </row>
    <row r="591" spans="1:13">
      <c r="A591" s="6"/>
      <c r="B591" s="2"/>
      <c r="C591" s="3"/>
      <c r="D591" s="3"/>
      <c r="E591" s="4"/>
      <c r="F591" s="256"/>
      <c r="G591" s="249"/>
      <c r="H591" s="3"/>
      <c r="I591" s="243"/>
      <c r="K591" s="211"/>
      <c r="L591" s="211"/>
      <c r="M591" s="211"/>
    </row>
    <row r="592" spans="1:13">
      <c r="A592" s="6"/>
      <c r="B592" s="2"/>
      <c r="C592" s="3"/>
      <c r="D592" s="3"/>
      <c r="E592" s="4"/>
      <c r="F592" s="256"/>
      <c r="G592" s="249"/>
      <c r="H592" s="3"/>
      <c r="I592" s="243"/>
      <c r="K592" s="211"/>
      <c r="L592" s="211"/>
      <c r="M592" s="211"/>
    </row>
    <row r="593" spans="1:13">
      <c r="A593" s="6"/>
      <c r="B593" s="2"/>
      <c r="C593" s="3"/>
      <c r="D593" s="3"/>
      <c r="E593" s="4"/>
      <c r="F593" s="256"/>
      <c r="G593" s="249"/>
      <c r="H593" s="3"/>
      <c r="I593" s="243"/>
      <c r="K593" s="211"/>
      <c r="L593" s="211"/>
      <c r="M593" s="211"/>
    </row>
    <row r="594" spans="1:13">
      <c r="A594" s="6"/>
      <c r="B594" s="2"/>
      <c r="C594" s="3"/>
      <c r="D594" s="3"/>
      <c r="E594" s="4"/>
      <c r="F594" s="256"/>
      <c r="G594" s="249"/>
      <c r="H594" s="3"/>
      <c r="I594" s="243"/>
      <c r="K594" s="211"/>
      <c r="L594" s="211"/>
      <c r="M594" s="211"/>
    </row>
    <row r="595" spans="1:13">
      <c r="A595" s="6"/>
      <c r="B595" s="2"/>
      <c r="C595" s="3"/>
      <c r="D595" s="3"/>
      <c r="E595" s="4"/>
      <c r="F595" s="256"/>
      <c r="G595" s="249"/>
      <c r="H595" s="3"/>
      <c r="I595" s="243"/>
      <c r="K595" s="211"/>
      <c r="L595" s="211"/>
      <c r="M595" s="211"/>
    </row>
    <row r="596" spans="1:13">
      <c r="A596" s="6"/>
      <c r="B596" s="2"/>
      <c r="C596" s="3"/>
      <c r="D596" s="3"/>
      <c r="E596" s="4"/>
      <c r="F596" s="256"/>
      <c r="G596" s="249"/>
      <c r="H596" s="3"/>
      <c r="I596" s="243"/>
      <c r="K596" s="211"/>
      <c r="L596" s="211"/>
      <c r="M596" s="211"/>
    </row>
    <row r="597" spans="1:13">
      <c r="A597" s="6"/>
      <c r="B597" s="2"/>
      <c r="C597" s="3"/>
      <c r="D597" s="3"/>
      <c r="E597" s="4"/>
      <c r="F597" s="256"/>
      <c r="G597" s="249"/>
      <c r="H597" s="3"/>
      <c r="I597" s="243"/>
      <c r="K597" s="211"/>
      <c r="L597" s="211"/>
      <c r="M597" s="211"/>
    </row>
    <row r="598" spans="1:13">
      <c r="A598" s="6"/>
      <c r="B598" s="2"/>
      <c r="C598" s="6"/>
      <c r="D598" s="6"/>
      <c r="E598" s="4"/>
      <c r="F598" s="256"/>
      <c r="G598" s="249"/>
      <c r="H598" s="3"/>
      <c r="I598" s="243"/>
      <c r="K598" s="211"/>
      <c r="L598" s="211"/>
      <c r="M598" s="211"/>
    </row>
    <row r="599" spans="1:13">
      <c r="A599" s="6"/>
      <c r="B599" s="2"/>
      <c r="C599" s="3"/>
      <c r="D599" s="3"/>
      <c r="E599" s="4"/>
      <c r="F599" s="256"/>
      <c r="G599" s="249"/>
      <c r="H599" s="3"/>
      <c r="I599" s="243"/>
      <c r="K599" s="211"/>
      <c r="L599" s="211"/>
      <c r="M599" s="211"/>
    </row>
    <row r="600" spans="1:13">
      <c r="A600" s="6"/>
      <c r="B600" s="2"/>
      <c r="C600" s="3"/>
      <c r="D600" s="3"/>
      <c r="E600" s="4"/>
      <c r="F600" s="256"/>
      <c r="G600" s="249"/>
      <c r="H600" s="3"/>
      <c r="I600" s="243"/>
      <c r="K600" s="211"/>
      <c r="L600" s="211"/>
      <c r="M600" s="211"/>
    </row>
    <row r="601" spans="1:13">
      <c r="A601" s="6"/>
      <c r="B601" s="12"/>
      <c r="C601" s="13"/>
      <c r="D601" s="13"/>
      <c r="E601" s="4"/>
      <c r="F601" s="256"/>
      <c r="G601" s="249"/>
      <c r="H601" s="3"/>
      <c r="I601" s="243"/>
      <c r="K601" s="211"/>
      <c r="L601" s="211"/>
      <c r="M601" s="211"/>
    </row>
    <row r="602" spans="1:13">
      <c r="A602" s="6"/>
      <c r="B602" s="12"/>
      <c r="C602" s="13"/>
      <c r="D602" s="13"/>
      <c r="E602" s="4"/>
      <c r="F602" s="256"/>
      <c r="G602" s="249"/>
      <c r="H602" s="3"/>
      <c r="I602" s="243"/>
      <c r="K602" s="211"/>
      <c r="L602" s="211"/>
      <c r="M602" s="211"/>
    </row>
    <row r="603" spans="1:13">
      <c r="A603" s="6"/>
      <c r="B603" s="12"/>
      <c r="C603" s="13"/>
      <c r="D603" s="13"/>
      <c r="E603" s="4"/>
      <c r="F603" s="256"/>
      <c r="G603" s="249"/>
      <c r="H603" s="3"/>
      <c r="I603" s="243"/>
      <c r="K603" s="211"/>
      <c r="L603" s="211"/>
      <c r="M603" s="211"/>
    </row>
    <row r="604" spans="1:13">
      <c r="A604" s="6"/>
      <c r="B604" s="2"/>
      <c r="C604" s="3"/>
      <c r="D604" s="3"/>
      <c r="E604" s="4"/>
      <c r="F604" s="256"/>
      <c r="G604" s="249"/>
      <c r="H604" s="3"/>
      <c r="I604" s="243"/>
      <c r="K604" s="211"/>
      <c r="L604" s="211"/>
      <c r="M604" s="211"/>
    </row>
    <row r="605" spans="1:13">
      <c r="A605" s="6"/>
      <c r="B605" s="2"/>
      <c r="C605" s="3"/>
      <c r="D605" s="3"/>
      <c r="E605" s="4"/>
      <c r="F605" s="256"/>
      <c r="G605" s="249"/>
      <c r="H605" s="3"/>
      <c r="I605" s="243"/>
      <c r="K605" s="211"/>
      <c r="L605" s="211"/>
      <c r="M605" s="211"/>
    </row>
    <row r="606" spans="1:13">
      <c r="A606" s="6"/>
      <c r="B606" s="2"/>
      <c r="C606" s="3"/>
      <c r="D606" s="3"/>
      <c r="E606" s="4"/>
      <c r="F606" s="256"/>
      <c r="G606" s="249"/>
      <c r="H606" s="3"/>
      <c r="I606" s="243"/>
      <c r="K606" s="211"/>
      <c r="L606" s="211"/>
      <c r="M606" s="211"/>
    </row>
    <row r="607" spans="1:13">
      <c r="A607" s="6"/>
      <c r="B607" s="2"/>
      <c r="C607" s="3"/>
      <c r="D607" s="3"/>
      <c r="E607" s="4"/>
      <c r="F607" s="256"/>
      <c r="G607" s="249"/>
      <c r="H607" s="3"/>
      <c r="I607" s="243"/>
      <c r="K607" s="211"/>
      <c r="L607" s="211"/>
      <c r="M607" s="211"/>
    </row>
    <row r="608" spans="1:13">
      <c r="A608" s="6"/>
      <c r="B608" s="2"/>
      <c r="C608" s="3"/>
      <c r="D608" s="3"/>
      <c r="E608" s="4"/>
      <c r="F608" s="256"/>
      <c r="G608" s="249"/>
      <c r="H608" s="3"/>
      <c r="I608" s="243"/>
      <c r="K608" s="211"/>
      <c r="L608" s="211"/>
      <c r="M608" s="211"/>
    </row>
    <row r="609" spans="1:13">
      <c r="A609" s="6"/>
      <c r="B609" s="2"/>
      <c r="C609" s="3"/>
      <c r="D609" s="3"/>
      <c r="E609" s="4"/>
      <c r="F609" s="256"/>
      <c r="G609" s="249"/>
      <c r="H609" s="3"/>
      <c r="I609" s="243"/>
      <c r="K609" s="211"/>
      <c r="L609" s="211"/>
      <c r="M609" s="211"/>
    </row>
    <row r="610" spans="1:13">
      <c r="A610" s="6"/>
      <c r="B610" s="2"/>
      <c r="C610" s="3"/>
      <c r="D610" s="3"/>
      <c r="E610" s="4"/>
      <c r="F610" s="256"/>
      <c r="G610" s="249"/>
      <c r="H610" s="3"/>
      <c r="I610" s="243"/>
      <c r="K610" s="211"/>
      <c r="L610" s="211"/>
      <c r="M610" s="211"/>
    </row>
    <row r="611" spans="1:13">
      <c r="A611" s="6"/>
      <c r="B611" s="2"/>
      <c r="C611" s="3"/>
      <c r="D611" s="3"/>
      <c r="E611" s="4"/>
      <c r="F611" s="256"/>
      <c r="G611" s="249"/>
      <c r="H611" s="3"/>
      <c r="I611" s="243"/>
      <c r="K611" s="211"/>
      <c r="L611" s="211"/>
      <c r="M611" s="211"/>
    </row>
    <row r="612" spans="1:13">
      <c r="A612" s="6"/>
      <c r="B612" s="2"/>
      <c r="C612" s="3"/>
      <c r="D612" s="3"/>
      <c r="E612" s="4"/>
      <c r="F612" s="256"/>
      <c r="G612" s="249"/>
      <c r="H612" s="3"/>
      <c r="I612" s="243"/>
      <c r="K612" s="211"/>
      <c r="L612" s="211"/>
      <c r="M612" s="211"/>
    </row>
    <row r="613" spans="1:13">
      <c r="A613" s="6"/>
      <c r="B613" s="2"/>
      <c r="C613" s="3"/>
      <c r="D613" s="3"/>
      <c r="E613" s="4"/>
      <c r="F613" s="256"/>
      <c r="G613" s="249"/>
      <c r="H613" s="3"/>
      <c r="I613" s="243"/>
      <c r="K613" s="211"/>
      <c r="L613" s="211"/>
      <c r="M613" s="211"/>
    </row>
    <row r="614" spans="1:13">
      <c r="A614" s="6"/>
      <c r="B614" s="2"/>
      <c r="C614" s="3"/>
      <c r="D614" s="3"/>
      <c r="E614" s="4"/>
      <c r="F614" s="256"/>
      <c r="G614" s="249"/>
      <c r="H614" s="3"/>
      <c r="I614" s="243"/>
      <c r="K614" s="211"/>
      <c r="L614" s="211"/>
      <c r="M614" s="211"/>
    </row>
    <row r="615" spans="1:13">
      <c r="A615" s="6"/>
      <c r="B615" s="2"/>
      <c r="C615" s="3"/>
      <c r="D615" s="3"/>
      <c r="E615" s="4"/>
      <c r="F615" s="256"/>
      <c r="G615" s="249"/>
      <c r="H615" s="3"/>
      <c r="I615" s="243"/>
      <c r="K615" s="211"/>
      <c r="L615" s="211"/>
      <c r="M615" s="211"/>
    </row>
    <row r="616" spans="1:13">
      <c r="A616" s="6"/>
      <c r="B616" s="2"/>
      <c r="C616" s="3"/>
      <c r="D616" s="3"/>
      <c r="E616" s="4"/>
      <c r="F616" s="256"/>
      <c r="G616" s="249"/>
      <c r="H616" s="3"/>
      <c r="I616" s="243"/>
      <c r="K616" s="211"/>
      <c r="L616" s="211"/>
      <c r="M616" s="211"/>
    </row>
    <row r="617" spans="1:13">
      <c r="A617" s="6"/>
      <c r="B617" s="2"/>
      <c r="C617" s="3"/>
      <c r="D617" s="3"/>
      <c r="E617" s="4"/>
      <c r="F617" s="256"/>
      <c r="G617" s="249"/>
      <c r="H617" s="3"/>
      <c r="I617" s="243"/>
      <c r="K617" s="211"/>
      <c r="L617" s="211"/>
      <c r="M617" s="211"/>
    </row>
    <row r="618" spans="1:13">
      <c r="A618" s="6"/>
      <c r="B618" s="2"/>
      <c r="C618" s="3"/>
      <c r="D618" s="3"/>
      <c r="E618" s="4"/>
      <c r="F618" s="256"/>
      <c r="G618" s="249"/>
      <c r="H618" s="3"/>
      <c r="I618" s="243"/>
      <c r="K618" s="211"/>
      <c r="L618" s="211"/>
      <c r="M618" s="211"/>
    </row>
    <row r="619" spans="1:13">
      <c r="A619" s="6"/>
      <c r="B619" s="2"/>
      <c r="C619" s="3"/>
      <c r="D619" s="3"/>
      <c r="E619" s="4"/>
      <c r="F619" s="256"/>
      <c r="G619" s="249"/>
      <c r="H619" s="3"/>
      <c r="I619" s="243"/>
      <c r="K619" s="211"/>
      <c r="L619" s="211"/>
      <c r="M619" s="211"/>
    </row>
    <row r="620" spans="1:13">
      <c r="A620" s="6"/>
      <c r="B620" s="2"/>
      <c r="C620" s="3"/>
      <c r="D620" s="3"/>
      <c r="E620" s="4"/>
      <c r="F620" s="256"/>
      <c r="G620" s="249"/>
      <c r="H620" s="3"/>
      <c r="I620" s="243"/>
      <c r="K620" s="211"/>
      <c r="L620" s="211"/>
      <c r="M620" s="211"/>
    </row>
    <row r="621" spans="1:13">
      <c r="A621" s="6"/>
      <c r="B621" s="2"/>
      <c r="C621" s="3"/>
      <c r="D621" s="3"/>
      <c r="E621" s="4"/>
      <c r="F621" s="256"/>
      <c r="G621" s="249"/>
      <c r="H621" s="3"/>
      <c r="I621" s="243"/>
      <c r="K621" s="211"/>
      <c r="L621" s="211"/>
      <c r="M621" s="211"/>
    </row>
    <row r="622" spans="1:13">
      <c r="A622" s="6"/>
      <c r="B622" s="2"/>
      <c r="C622" s="3"/>
      <c r="D622" s="3"/>
      <c r="E622" s="4"/>
      <c r="F622" s="256"/>
      <c r="G622" s="249"/>
      <c r="H622" s="3"/>
      <c r="I622" s="243"/>
      <c r="K622" s="211"/>
      <c r="L622" s="211"/>
      <c r="M622" s="211"/>
    </row>
    <row r="623" spans="1:13">
      <c r="A623" s="6"/>
      <c r="B623" s="2"/>
      <c r="C623" s="3"/>
      <c r="D623" s="3"/>
      <c r="E623" s="4"/>
      <c r="F623" s="256"/>
      <c r="G623" s="249"/>
      <c r="H623" s="3"/>
      <c r="I623" s="243"/>
      <c r="K623" s="211"/>
      <c r="L623" s="211"/>
      <c r="M623" s="211"/>
    </row>
    <row r="624" spans="1:13">
      <c r="A624" s="6"/>
      <c r="B624" s="2"/>
      <c r="C624" s="3"/>
      <c r="D624" s="3"/>
      <c r="E624" s="4"/>
      <c r="F624" s="256"/>
      <c r="G624" s="249"/>
      <c r="H624" s="3"/>
      <c r="I624" s="243"/>
      <c r="K624" s="211"/>
      <c r="L624" s="211"/>
      <c r="M624" s="211"/>
    </row>
    <row r="625" spans="1:13">
      <c r="A625" s="6"/>
      <c r="B625" s="2"/>
      <c r="C625" s="3"/>
      <c r="D625" s="3"/>
      <c r="E625" s="4"/>
      <c r="F625" s="256"/>
      <c r="G625" s="249"/>
      <c r="H625" s="3"/>
      <c r="I625" s="243"/>
      <c r="K625" s="211"/>
      <c r="L625" s="211"/>
      <c r="M625" s="211"/>
    </row>
    <row r="626" spans="1:13">
      <c r="A626" s="6"/>
      <c r="B626" s="2"/>
      <c r="C626" s="3"/>
      <c r="D626" s="3"/>
      <c r="E626" s="4"/>
      <c r="F626" s="256"/>
      <c r="G626" s="249"/>
      <c r="H626" s="3"/>
      <c r="I626" s="243"/>
      <c r="K626" s="211"/>
      <c r="L626" s="211"/>
      <c r="M626" s="211"/>
    </row>
    <row r="627" spans="1:13">
      <c r="A627" s="6"/>
      <c r="B627" s="2"/>
      <c r="C627" s="3"/>
      <c r="D627" s="3"/>
      <c r="E627" s="4"/>
      <c r="F627" s="256"/>
      <c r="G627" s="249"/>
      <c r="H627" s="3"/>
      <c r="I627" s="243"/>
      <c r="K627" s="211"/>
      <c r="L627" s="211"/>
      <c r="M627" s="211"/>
    </row>
    <row r="628" spans="1:13">
      <c r="A628" s="6"/>
      <c r="B628" s="2"/>
      <c r="C628" s="3"/>
      <c r="D628" s="3"/>
      <c r="E628" s="4"/>
      <c r="F628" s="256"/>
      <c r="G628" s="249"/>
      <c r="H628" s="3"/>
      <c r="I628" s="243"/>
      <c r="K628" s="211"/>
      <c r="L628" s="211"/>
      <c r="M628" s="211"/>
    </row>
    <row r="629" spans="1:13">
      <c r="A629" s="6"/>
      <c r="B629" s="2"/>
      <c r="C629" s="3"/>
      <c r="D629" s="3"/>
      <c r="E629" s="4"/>
      <c r="F629" s="256"/>
      <c r="G629" s="249"/>
      <c r="H629" s="3"/>
      <c r="I629" s="243"/>
      <c r="K629" s="211"/>
      <c r="L629" s="211"/>
      <c r="M629" s="211"/>
    </row>
    <row r="630" spans="1:13">
      <c r="A630" s="6"/>
      <c r="B630" s="2"/>
      <c r="C630" s="3"/>
      <c r="D630" s="3"/>
      <c r="E630" s="4"/>
      <c r="F630" s="256"/>
      <c r="G630" s="249"/>
      <c r="H630" s="3"/>
      <c r="I630" s="243"/>
      <c r="K630" s="211"/>
      <c r="L630" s="211"/>
      <c r="M630" s="211"/>
    </row>
    <row r="631" spans="1:13">
      <c r="A631" s="6"/>
      <c r="B631" s="2"/>
      <c r="C631" s="3"/>
      <c r="D631" s="3"/>
      <c r="E631" s="4"/>
      <c r="F631" s="256"/>
      <c r="G631" s="249"/>
      <c r="H631" s="3"/>
      <c r="I631" s="243"/>
      <c r="K631" s="211"/>
      <c r="L631" s="211"/>
      <c r="M631" s="211"/>
    </row>
    <row r="632" spans="1:13">
      <c r="A632" s="6"/>
      <c r="B632" s="2"/>
      <c r="C632" s="3"/>
      <c r="D632" s="3"/>
      <c r="E632" s="4"/>
      <c r="F632" s="256"/>
      <c r="G632" s="249"/>
      <c r="H632" s="3"/>
      <c r="I632" s="243"/>
      <c r="K632" s="211"/>
      <c r="L632" s="211"/>
      <c r="M632" s="211"/>
    </row>
    <row r="633" spans="1:13">
      <c r="A633" s="6"/>
      <c r="B633" s="2"/>
      <c r="C633" s="3"/>
      <c r="D633" s="3"/>
      <c r="E633" s="4"/>
      <c r="F633" s="256"/>
      <c r="G633" s="249"/>
      <c r="H633" s="3"/>
      <c r="I633" s="243"/>
      <c r="K633" s="211"/>
      <c r="L633" s="211"/>
      <c r="M633" s="211"/>
    </row>
    <row r="634" spans="1:13">
      <c r="A634" s="6"/>
      <c r="B634" s="2"/>
      <c r="C634" s="3"/>
      <c r="D634" s="3"/>
      <c r="E634" s="4"/>
      <c r="F634" s="256"/>
      <c r="G634" s="249"/>
      <c r="H634" s="3"/>
      <c r="I634" s="243"/>
      <c r="K634" s="211"/>
      <c r="L634" s="211"/>
      <c r="M634" s="211"/>
    </row>
    <row r="635" spans="1:13">
      <c r="A635" s="6"/>
      <c r="B635" s="2"/>
      <c r="C635" s="6"/>
      <c r="D635" s="6"/>
      <c r="E635" s="4"/>
      <c r="F635" s="256"/>
      <c r="G635" s="249"/>
      <c r="H635" s="3"/>
      <c r="I635" s="243"/>
      <c r="K635" s="211"/>
      <c r="L635" s="211"/>
      <c r="M635" s="211"/>
    </row>
    <row r="636" spans="1:13">
      <c r="A636" s="6"/>
      <c r="B636" s="2"/>
      <c r="C636" s="3"/>
      <c r="D636" s="3"/>
      <c r="E636" s="4"/>
      <c r="F636" s="256"/>
      <c r="G636" s="249"/>
      <c r="H636" s="3"/>
      <c r="I636" s="243"/>
      <c r="K636" s="211"/>
      <c r="L636" s="211"/>
      <c r="M636" s="211"/>
    </row>
    <row r="637" spans="1:13">
      <c r="A637" s="6"/>
      <c r="B637" s="2"/>
      <c r="C637" s="3"/>
      <c r="D637" s="3"/>
      <c r="E637" s="4"/>
      <c r="F637" s="256"/>
      <c r="G637" s="249"/>
      <c r="H637" s="3"/>
      <c r="I637" s="243"/>
      <c r="K637" s="211"/>
      <c r="L637" s="211"/>
      <c r="M637" s="211"/>
    </row>
    <row r="638" spans="1:13">
      <c r="A638" s="6"/>
      <c r="B638" s="12"/>
      <c r="C638" s="13"/>
      <c r="D638" s="13"/>
      <c r="E638" s="4"/>
      <c r="F638" s="256"/>
      <c r="G638" s="249"/>
      <c r="H638" s="3"/>
      <c r="I638" s="243"/>
      <c r="K638" s="211"/>
      <c r="L638" s="211"/>
      <c r="M638" s="211"/>
    </row>
    <row r="639" spans="1:13">
      <c r="A639" s="6"/>
      <c r="B639" s="12"/>
      <c r="C639" s="13"/>
      <c r="D639" s="13"/>
      <c r="E639" s="4"/>
      <c r="F639" s="256"/>
      <c r="G639" s="249"/>
      <c r="H639" s="3"/>
      <c r="I639" s="243"/>
      <c r="K639" s="211"/>
      <c r="L639" s="211"/>
      <c r="M639" s="211"/>
    </row>
    <row r="640" spans="1:13">
      <c r="A640" s="6"/>
      <c r="B640" s="12"/>
      <c r="C640" s="13"/>
      <c r="D640" s="13"/>
      <c r="E640" s="4"/>
      <c r="F640" s="256"/>
      <c r="G640" s="249"/>
      <c r="H640" s="3"/>
      <c r="I640" s="243"/>
      <c r="K640" s="211"/>
      <c r="L640" s="211"/>
      <c r="M640" s="211"/>
    </row>
    <row r="641" spans="1:13">
      <c r="A641" s="6"/>
      <c r="B641" s="2"/>
      <c r="C641" s="3"/>
      <c r="D641" s="3"/>
      <c r="E641" s="4"/>
      <c r="F641" s="256"/>
      <c r="G641" s="249"/>
      <c r="H641" s="3"/>
      <c r="I641" s="243"/>
      <c r="K641" s="211"/>
      <c r="L641" s="211"/>
      <c r="M641" s="211"/>
    </row>
    <row r="642" spans="1:13">
      <c r="A642" s="6"/>
      <c r="B642" s="2"/>
      <c r="C642" s="3"/>
      <c r="D642" s="3"/>
      <c r="E642" s="4"/>
      <c r="F642" s="256"/>
      <c r="G642" s="249"/>
      <c r="H642" s="3"/>
      <c r="I642" s="243"/>
      <c r="K642" s="211"/>
      <c r="L642" s="211"/>
      <c r="M642" s="211"/>
    </row>
    <row r="643" spans="1:13">
      <c r="A643" s="6"/>
      <c r="B643" s="2"/>
      <c r="C643" s="3"/>
      <c r="D643" s="3"/>
      <c r="E643" s="4"/>
      <c r="F643" s="256"/>
      <c r="G643" s="249"/>
      <c r="H643" s="3"/>
      <c r="I643" s="243"/>
      <c r="K643" s="211"/>
      <c r="L643" s="211"/>
      <c r="M643" s="211"/>
    </row>
    <row r="644" spans="1:13">
      <c r="A644" s="6"/>
      <c r="B644" s="2"/>
      <c r="C644" s="3"/>
      <c r="D644" s="3"/>
      <c r="E644" s="4"/>
      <c r="F644" s="256"/>
      <c r="G644" s="249"/>
      <c r="H644" s="3"/>
      <c r="I644" s="243"/>
      <c r="K644" s="211"/>
      <c r="L644" s="211"/>
      <c r="M644" s="211"/>
    </row>
    <row r="645" spans="1:13">
      <c r="A645" s="6"/>
      <c r="B645" s="2"/>
      <c r="C645" s="3"/>
      <c r="D645" s="3"/>
      <c r="E645" s="4"/>
      <c r="F645" s="256"/>
      <c r="G645" s="249"/>
      <c r="H645" s="3"/>
      <c r="I645" s="243"/>
      <c r="K645" s="211"/>
      <c r="L645" s="211"/>
      <c r="M645" s="211"/>
    </row>
    <row r="646" spans="1:13">
      <c r="A646" s="6"/>
      <c r="B646" s="2"/>
      <c r="C646" s="3"/>
      <c r="D646" s="3"/>
      <c r="E646" s="4"/>
      <c r="F646" s="256"/>
      <c r="G646" s="249"/>
      <c r="H646" s="3"/>
      <c r="I646" s="243"/>
      <c r="K646" s="211"/>
      <c r="L646" s="211"/>
      <c r="M646" s="211"/>
    </row>
    <row r="647" spans="1:13">
      <c r="A647" s="6"/>
      <c r="B647" s="2"/>
      <c r="C647" s="3"/>
      <c r="D647" s="3"/>
      <c r="E647" s="4"/>
      <c r="F647" s="256"/>
      <c r="G647" s="249"/>
      <c r="H647" s="3"/>
      <c r="I647" s="243"/>
      <c r="K647" s="211"/>
      <c r="L647" s="211"/>
      <c r="M647" s="211"/>
    </row>
    <row r="648" spans="1:13">
      <c r="A648" s="6"/>
      <c r="B648" s="2"/>
      <c r="C648" s="3"/>
      <c r="D648" s="3"/>
      <c r="E648" s="4"/>
      <c r="F648" s="256"/>
      <c r="G648" s="249"/>
      <c r="H648" s="3"/>
      <c r="I648" s="243"/>
      <c r="K648" s="211"/>
      <c r="L648" s="211"/>
      <c r="M648" s="211"/>
    </row>
    <row r="649" spans="1:13">
      <c r="A649" s="6"/>
      <c r="B649" s="2"/>
      <c r="C649" s="3"/>
      <c r="D649" s="3"/>
      <c r="E649" s="4"/>
      <c r="F649" s="256"/>
      <c r="G649" s="249"/>
      <c r="H649" s="3"/>
      <c r="I649" s="243"/>
      <c r="K649" s="211"/>
      <c r="L649" s="211"/>
      <c r="M649" s="211"/>
    </row>
    <row r="650" spans="1:13">
      <c r="A650" s="6"/>
      <c r="B650" s="2"/>
      <c r="C650" s="3"/>
      <c r="D650" s="3"/>
      <c r="E650" s="4"/>
      <c r="F650" s="256"/>
      <c r="G650" s="249"/>
      <c r="H650" s="3"/>
      <c r="I650" s="243"/>
      <c r="K650" s="211"/>
      <c r="L650" s="211"/>
      <c r="M650" s="211"/>
    </row>
    <row r="651" spans="1:13">
      <c r="A651" s="6"/>
      <c r="B651" s="2"/>
      <c r="C651" s="3"/>
      <c r="D651" s="3"/>
      <c r="E651" s="4"/>
      <c r="F651" s="256"/>
      <c r="G651" s="249"/>
      <c r="H651" s="3"/>
      <c r="I651" s="243"/>
      <c r="K651" s="211"/>
      <c r="L651" s="211"/>
      <c r="M651" s="211"/>
    </row>
    <row r="652" spans="1:13">
      <c r="A652" s="6"/>
      <c r="B652" s="2"/>
      <c r="C652" s="3"/>
      <c r="D652" s="3"/>
      <c r="E652" s="4"/>
      <c r="F652" s="256"/>
      <c r="G652" s="249"/>
      <c r="H652" s="3"/>
      <c r="I652" s="243"/>
      <c r="K652" s="211"/>
      <c r="L652" s="211"/>
      <c r="M652" s="211"/>
    </row>
    <row r="653" spans="1:13">
      <c r="A653" s="6"/>
      <c r="B653" s="2"/>
      <c r="C653" s="3"/>
      <c r="D653" s="3"/>
      <c r="E653" s="4"/>
      <c r="F653" s="256"/>
      <c r="G653" s="249"/>
      <c r="H653" s="3"/>
      <c r="I653" s="243"/>
      <c r="K653" s="211"/>
      <c r="L653" s="211"/>
      <c r="M653" s="211"/>
    </row>
    <row r="654" spans="1:13">
      <c r="A654" s="6"/>
      <c r="B654" s="2"/>
      <c r="C654" s="3"/>
      <c r="D654" s="3"/>
      <c r="E654" s="4"/>
      <c r="F654" s="256"/>
      <c r="G654" s="249"/>
      <c r="H654" s="3"/>
      <c r="I654" s="243"/>
      <c r="K654" s="211"/>
      <c r="L654" s="211"/>
      <c r="M654" s="211"/>
    </row>
    <row r="655" spans="1:13">
      <c r="A655" s="6"/>
      <c r="B655" s="2"/>
      <c r="C655" s="3"/>
      <c r="D655" s="3"/>
      <c r="E655" s="4"/>
      <c r="F655" s="256"/>
      <c r="G655" s="249"/>
      <c r="H655" s="3"/>
      <c r="I655" s="243"/>
      <c r="K655" s="211"/>
      <c r="L655" s="211"/>
      <c r="M655" s="211"/>
    </row>
    <row r="656" spans="1:13">
      <c r="A656" s="6"/>
      <c r="B656" s="2"/>
      <c r="C656" s="3"/>
      <c r="D656" s="3"/>
      <c r="E656" s="4"/>
      <c r="F656" s="256"/>
      <c r="G656" s="249"/>
      <c r="H656" s="3"/>
      <c r="I656" s="243"/>
      <c r="K656" s="211"/>
      <c r="L656" s="211"/>
      <c r="M656" s="211"/>
    </row>
    <row r="657" spans="1:13">
      <c r="A657" s="6"/>
      <c r="B657" s="2"/>
      <c r="C657" s="3"/>
      <c r="D657" s="3"/>
      <c r="E657" s="4"/>
      <c r="F657" s="256"/>
      <c r="G657" s="249"/>
      <c r="H657" s="3"/>
      <c r="I657" s="243"/>
      <c r="K657" s="211"/>
      <c r="L657" s="211"/>
      <c r="M657" s="211"/>
    </row>
    <row r="658" spans="1:13">
      <c r="A658" s="6"/>
      <c r="B658" s="2"/>
      <c r="C658" s="3"/>
      <c r="D658" s="3"/>
      <c r="E658" s="4"/>
      <c r="F658" s="256"/>
      <c r="G658" s="249"/>
      <c r="H658" s="3"/>
      <c r="I658" s="243"/>
      <c r="K658" s="211"/>
      <c r="L658" s="211"/>
      <c r="M658" s="211"/>
    </row>
    <row r="659" spans="1:13">
      <c r="A659" s="6"/>
      <c r="B659" s="2"/>
      <c r="C659" s="3"/>
      <c r="D659" s="3"/>
      <c r="E659" s="4"/>
      <c r="F659" s="256"/>
      <c r="G659" s="249"/>
      <c r="H659" s="3"/>
      <c r="I659" s="243"/>
      <c r="K659" s="211"/>
      <c r="L659" s="211"/>
      <c r="M659" s="211"/>
    </row>
    <row r="660" spans="1:13">
      <c r="A660" s="6"/>
      <c r="B660" s="2"/>
      <c r="C660" s="3"/>
      <c r="D660" s="3"/>
      <c r="E660" s="4"/>
      <c r="F660" s="256"/>
      <c r="G660" s="249"/>
      <c r="H660" s="3"/>
      <c r="I660" s="243"/>
      <c r="K660" s="211"/>
      <c r="L660" s="211"/>
      <c r="M660" s="211"/>
    </row>
    <row r="661" spans="1:13">
      <c r="A661" s="6"/>
      <c r="B661" s="2"/>
      <c r="C661" s="3"/>
      <c r="D661" s="3"/>
      <c r="E661" s="4"/>
      <c r="F661" s="256"/>
      <c r="G661" s="249"/>
      <c r="H661" s="3"/>
      <c r="I661" s="243"/>
      <c r="K661" s="211"/>
      <c r="L661" s="211"/>
      <c r="M661" s="211"/>
    </row>
    <row r="662" spans="1:13">
      <c r="A662" s="6"/>
      <c r="B662" s="2"/>
      <c r="C662" s="3"/>
      <c r="D662" s="3"/>
      <c r="E662" s="4"/>
      <c r="F662" s="256"/>
      <c r="G662" s="249"/>
      <c r="H662" s="3"/>
      <c r="I662" s="243"/>
      <c r="K662" s="211"/>
      <c r="L662" s="211"/>
      <c r="M662" s="211"/>
    </row>
    <row r="663" spans="1:13">
      <c r="A663" s="6"/>
      <c r="B663" s="2"/>
      <c r="C663" s="3"/>
      <c r="D663" s="3"/>
      <c r="E663" s="4"/>
      <c r="F663" s="256"/>
      <c r="G663" s="249"/>
      <c r="H663" s="3"/>
      <c r="I663" s="243"/>
      <c r="K663" s="211"/>
      <c r="L663" s="211"/>
      <c r="M663" s="211"/>
    </row>
    <row r="664" spans="1:13">
      <c r="A664" s="6"/>
      <c r="B664" s="2"/>
      <c r="C664" s="3"/>
      <c r="D664" s="3"/>
      <c r="E664" s="4"/>
      <c r="F664" s="256"/>
      <c r="G664" s="249"/>
      <c r="H664" s="3"/>
      <c r="I664" s="243"/>
      <c r="K664" s="211"/>
      <c r="L664" s="211"/>
      <c r="M664" s="211"/>
    </row>
    <row r="665" spans="1:13">
      <c r="A665" s="6"/>
      <c r="B665" s="2"/>
      <c r="C665" s="3"/>
      <c r="D665" s="3"/>
      <c r="E665" s="4"/>
      <c r="F665" s="256"/>
      <c r="G665" s="249"/>
      <c r="H665" s="3"/>
      <c r="I665" s="243"/>
      <c r="K665" s="211"/>
      <c r="L665" s="211"/>
      <c r="M665" s="211"/>
    </row>
    <row r="666" spans="1:13">
      <c r="A666" s="6"/>
      <c r="B666" s="2"/>
      <c r="C666" s="3"/>
      <c r="D666" s="3"/>
      <c r="E666" s="4"/>
      <c r="F666" s="256"/>
      <c r="G666" s="249"/>
      <c r="H666" s="3"/>
      <c r="I666" s="243"/>
      <c r="K666" s="211"/>
      <c r="L666" s="211"/>
      <c r="M666" s="211"/>
    </row>
    <row r="667" spans="1:13">
      <c r="A667" s="6"/>
      <c r="B667" s="2"/>
      <c r="C667" s="3"/>
      <c r="D667" s="3"/>
      <c r="E667" s="4"/>
      <c r="F667" s="256"/>
      <c r="G667" s="249"/>
      <c r="H667" s="3"/>
      <c r="I667" s="243"/>
      <c r="K667" s="211"/>
      <c r="L667" s="211"/>
      <c r="M667" s="211"/>
    </row>
    <row r="668" spans="1:13">
      <c r="A668" s="6"/>
      <c r="B668" s="2"/>
      <c r="C668" s="3"/>
      <c r="D668" s="3"/>
      <c r="E668" s="4"/>
      <c r="F668" s="256"/>
      <c r="G668" s="249"/>
      <c r="H668" s="3"/>
      <c r="I668" s="243"/>
      <c r="K668" s="211"/>
      <c r="L668" s="211"/>
      <c r="M668" s="211"/>
    </row>
    <row r="669" spans="1:13">
      <c r="A669" s="6"/>
      <c r="B669" s="2"/>
      <c r="C669" s="3"/>
      <c r="D669" s="3"/>
      <c r="E669" s="4"/>
      <c r="F669" s="256"/>
      <c r="G669" s="249"/>
      <c r="H669" s="3"/>
      <c r="I669" s="243"/>
      <c r="K669" s="211"/>
      <c r="L669" s="211"/>
      <c r="M669" s="211"/>
    </row>
    <row r="670" spans="1:13">
      <c r="A670" s="6"/>
      <c r="B670" s="2"/>
      <c r="C670" s="3"/>
      <c r="D670" s="3"/>
      <c r="E670" s="4"/>
      <c r="F670" s="256"/>
      <c r="G670" s="249"/>
      <c r="H670" s="3"/>
      <c r="I670" s="243"/>
      <c r="K670" s="211"/>
      <c r="L670" s="211"/>
      <c r="M670" s="211"/>
    </row>
    <row r="671" spans="1:13">
      <c r="A671" s="6"/>
      <c r="B671" s="2"/>
      <c r="C671" s="3"/>
      <c r="D671" s="3"/>
      <c r="E671" s="4"/>
      <c r="F671" s="256"/>
      <c r="G671" s="249"/>
      <c r="H671" s="3"/>
      <c r="I671" s="243"/>
      <c r="K671" s="211"/>
      <c r="L671" s="211"/>
      <c r="M671" s="211"/>
    </row>
    <row r="672" spans="1:13">
      <c r="A672" s="6"/>
      <c r="B672" s="2"/>
      <c r="C672" s="6"/>
      <c r="D672" s="6"/>
      <c r="E672" s="4"/>
      <c r="F672" s="256"/>
      <c r="G672" s="249"/>
      <c r="H672" s="3"/>
      <c r="I672" s="243"/>
      <c r="K672" s="211"/>
      <c r="L672" s="211"/>
      <c r="M672" s="211"/>
    </row>
    <row r="673" spans="1:13">
      <c r="A673" s="6"/>
      <c r="B673" s="2"/>
      <c r="C673" s="3"/>
      <c r="D673" s="3"/>
      <c r="E673" s="4"/>
      <c r="F673" s="256"/>
      <c r="G673" s="249"/>
      <c r="H673" s="3"/>
      <c r="I673" s="243"/>
      <c r="K673" s="211"/>
      <c r="L673" s="211"/>
      <c r="M673" s="211"/>
    </row>
    <row r="674" spans="1:13">
      <c r="A674" s="6"/>
      <c r="B674" s="2"/>
      <c r="C674" s="3"/>
      <c r="D674" s="3"/>
      <c r="E674" s="4"/>
      <c r="F674" s="256"/>
      <c r="G674" s="249"/>
      <c r="H674" s="3"/>
      <c r="I674" s="243"/>
      <c r="K674" s="211"/>
      <c r="L674" s="211"/>
      <c r="M674" s="211"/>
    </row>
    <row r="675" spans="1:13">
      <c r="A675" s="6"/>
      <c r="B675" s="12"/>
      <c r="C675" s="13"/>
      <c r="D675" s="13"/>
      <c r="E675" s="4"/>
      <c r="F675" s="256"/>
      <c r="G675" s="249"/>
      <c r="H675" s="6"/>
      <c r="I675" s="243"/>
      <c r="K675" s="211"/>
      <c r="L675" s="211"/>
      <c r="M675" s="211"/>
    </row>
    <row r="676" spans="1:13">
      <c r="A676" s="6"/>
      <c r="B676" s="12"/>
      <c r="C676" s="13"/>
      <c r="D676" s="13"/>
      <c r="E676" s="4"/>
      <c r="F676" s="256"/>
      <c r="G676" s="249"/>
      <c r="H676" s="6"/>
      <c r="I676" s="243"/>
      <c r="K676" s="211"/>
      <c r="L676" s="211"/>
      <c r="M676" s="211"/>
    </row>
    <row r="677" spans="1:13">
      <c r="A677" s="6"/>
      <c r="B677" s="12"/>
      <c r="C677" s="13"/>
      <c r="D677" s="13"/>
      <c r="E677" s="4"/>
      <c r="F677" s="256"/>
      <c r="G677" s="249"/>
      <c r="H677" s="6"/>
      <c r="I677" s="243"/>
      <c r="K677" s="211"/>
      <c r="L677" s="211"/>
      <c r="M677" s="211"/>
    </row>
    <row r="678" spans="1:13">
      <c r="A678" s="6"/>
      <c r="B678" s="2"/>
      <c r="C678" s="3"/>
      <c r="D678" s="3"/>
      <c r="E678" s="4"/>
      <c r="F678" s="256"/>
      <c r="G678" s="249"/>
      <c r="H678" s="6"/>
      <c r="I678" s="243"/>
      <c r="K678" s="211"/>
      <c r="L678" s="211"/>
      <c r="M678" s="211"/>
    </row>
    <row r="679" spans="1:13">
      <c r="A679" s="6"/>
      <c r="B679" s="2"/>
      <c r="C679" s="3"/>
      <c r="D679" s="3"/>
      <c r="E679" s="4"/>
      <c r="F679" s="256"/>
      <c r="G679" s="250"/>
      <c r="H679" s="6"/>
      <c r="I679" s="243"/>
      <c r="K679" s="211"/>
      <c r="L679" s="211"/>
      <c r="M679" s="211"/>
    </row>
    <row r="680" spans="1:13">
      <c r="A680" s="6"/>
      <c r="B680" s="2"/>
      <c r="C680" s="3"/>
      <c r="D680" s="3"/>
      <c r="E680" s="4"/>
      <c r="F680" s="256"/>
      <c r="G680" s="250"/>
      <c r="H680" s="6"/>
      <c r="I680" s="243"/>
      <c r="K680" s="211"/>
      <c r="L680" s="211"/>
      <c r="M680" s="211"/>
    </row>
    <row r="681" spans="1:13">
      <c r="A681" s="6"/>
      <c r="B681" s="2"/>
      <c r="C681" s="3"/>
      <c r="D681" s="3"/>
      <c r="E681" s="4"/>
      <c r="F681" s="256"/>
      <c r="G681" s="250"/>
      <c r="H681" s="6"/>
      <c r="I681" s="243"/>
      <c r="K681" s="211"/>
      <c r="L681" s="211"/>
      <c r="M681" s="211"/>
    </row>
    <row r="682" spans="1:13">
      <c r="A682" s="6"/>
      <c r="B682" s="2"/>
      <c r="C682" s="3"/>
      <c r="D682" s="3"/>
      <c r="E682" s="4"/>
      <c r="F682" s="256"/>
      <c r="G682" s="250"/>
      <c r="H682" s="6"/>
      <c r="I682" s="243"/>
      <c r="K682" s="211"/>
      <c r="L682" s="211"/>
      <c r="M682" s="211"/>
    </row>
    <row r="683" spans="1:13">
      <c r="A683" s="6"/>
      <c r="B683" s="2"/>
      <c r="C683" s="3"/>
      <c r="D683" s="3"/>
      <c r="E683" s="4"/>
      <c r="F683" s="256"/>
      <c r="G683" s="250"/>
      <c r="H683" s="6"/>
      <c r="I683" s="243"/>
      <c r="K683" s="211"/>
      <c r="L683" s="211"/>
      <c r="M683" s="211"/>
    </row>
    <row r="684" spans="1:13">
      <c r="A684" s="6"/>
      <c r="B684" s="2"/>
      <c r="C684" s="3"/>
      <c r="D684" s="3"/>
      <c r="E684" s="4"/>
      <c r="F684" s="256"/>
      <c r="G684" s="249"/>
      <c r="H684" s="3"/>
      <c r="I684" s="243"/>
      <c r="K684" s="211"/>
      <c r="L684" s="211"/>
      <c r="M684" s="211"/>
    </row>
    <row r="685" spans="1:13">
      <c r="A685" s="6"/>
      <c r="B685" s="2"/>
      <c r="C685" s="3"/>
      <c r="D685" s="3"/>
      <c r="E685" s="4"/>
      <c r="F685" s="256"/>
      <c r="G685" s="249"/>
      <c r="H685" s="3"/>
      <c r="I685" s="243"/>
      <c r="K685" s="211"/>
      <c r="L685" s="211"/>
      <c r="M685" s="211"/>
    </row>
    <row r="686" spans="1:13">
      <c r="A686" s="6"/>
      <c r="B686" s="2"/>
      <c r="C686" s="3"/>
      <c r="D686" s="3"/>
      <c r="E686" s="4"/>
      <c r="F686" s="256"/>
      <c r="G686" s="249"/>
      <c r="H686" s="3"/>
      <c r="I686" s="243"/>
      <c r="K686" s="211"/>
      <c r="L686" s="211"/>
      <c r="M686" s="211"/>
    </row>
    <row r="687" spans="1:13">
      <c r="A687" s="6"/>
      <c r="B687" s="2"/>
      <c r="C687" s="3"/>
      <c r="D687" s="3"/>
      <c r="E687" s="4"/>
      <c r="F687" s="256"/>
      <c r="G687" s="249"/>
      <c r="H687" s="3"/>
      <c r="I687" s="243"/>
      <c r="K687" s="211"/>
      <c r="L687" s="211"/>
      <c r="M687" s="211"/>
    </row>
    <row r="688" spans="1:13">
      <c r="A688" s="6"/>
      <c r="B688" s="2"/>
      <c r="C688" s="3"/>
      <c r="D688" s="3"/>
      <c r="E688" s="4"/>
      <c r="F688" s="256"/>
      <c r="G688" s="249"/>
      <c r="H688" s="3"/>
      <c r="I688" s="243"/>
      <c r="K688" s="211"/>
      <c r="L688" s="211"/>
      <c r="M688" s="211"/>
    </row>
    <row r="689" spans="1:13">
      <c r="A689" s="6"/>
      <c r="B689" s="2"/>
      <c r="C689" s="3"/>
      <c r="D689" s="3"/>
      <c r="E689" s="4"/>
      <c r="F689" s="256"/>
      <c r="G689" s="249"/>
      <c r="H689" s="3"/>
      <c r="I689" s="243"/>
      <c r="K689" s="211"/>
      <c r="L689" s="211"/>
      <c r="M689" s="211"/>
    </row>
    <row r="690" spans="1:13">
      <c r="A690" s="6"/>
      <c r="B690" s="2"/>
      <c r="C690" s="3"/>
      <c r="D690" s="3"/>
      <c r="E690" s="4"/>
      <c r="F690" s="256"/>
      <c r="G690" s="249"/>
      <c r="H690" s="3"/>
      <c r="I690" s="243"/>
      <c r="K690" s="211"/>
      <c r="L690" s="211"/>
      <c r="M690" s="211"/>
    </row>
    <row r="691" spans="1:13">
      <c r="A691" s="6"/>
      <c r="B691" s="2"/>
      <c r="C691" s="3"/>
      <c r="D691" s="3"/>
      <c r="E691" s="4"/>
      <c r="F691" s="256"/>
      <c r="G691" s="249"/>
      <c r="H691" s="3"/>
      <c r="I691" s="243"/>
      <c r="K691" s="211"/>
      <c r="L691" s="211"/>
      <c r="M691" s="211"/>
    </row>
    <row r="692" spans="1:13">
      <c r="A692" s="6"/>
      <c r="B692" s="2"/>
      <c r="C692" s="3"/>
      <c r="D692" s="3"/>
      <c r="E692" s="4"/>
      <c r="F692" s="256"/>
      <c r="G692" s="249"/>
      <c r="H692" s="3"/>
      <c r="I692" s="243"/>
      <c r="K692" s="211"/>
      <c r="L692" s="211"/>
      <c r="M692" s="211"/>
    </row>
    <row r="693" spans="1:13">
      <c r="A693" s="6"/>
      <c r="B693" s="2"/>
      <c r="C693" s="3"/>
      <c r="D693" s="3"/>
      <c r="E693" s="4"/>
      <c r="F693" s="256"/>
      <c r="G693" s="249"/>
      <c r="H693" s="3"/>
      <c r="I693" s="243"/>
      <c r="K693" s="211"/>
      <c r="L693" s="211"/>
      <c r="M693" s="211"/>
    </row>
    <row r="694" spans="1:13">
      <c r="A694" s="6"/>
      <c r="B694" s="2"/>
      <c r="C694" s="3"/>
      <c r="D694" s="3"/>
      <c r="E694" s="4"/>
      <c r="F694" s="256"/>
      <c r="G694" s="249"/>
      <c r="H694" s="3"/>
      <c r="I694" s="243"/>
      <c r="K694" s="211"/>
      <c r="L694" s="211"/>
      <c r="M694" s="211"/>
    </row>
    <row r="695" spans="1:13">
      <c r="A695" s="6"/>
      <c r="B695" s="2"/>
      <c r="C695" s="3"/>
      <c r="D695" s="3"/>
      <c r="E695" s="4"/>
      <c r="F695" s="256"/>
      <c r="G695" s="249"/>
      <c r="H695" s="3"/>
      <c r="I695" s="243"/>
      <c r="K695" s="211"/>
      <c r="L695" s="211"/>
      <c r="M695" s="211"/>
    </row>
    <row r="696" spans="1:13">
      <c r="A696" s="6"/>
      <c r="B696" s="2"/>
      <c r="C696" s="3"/>
      <c r="D696" s="3"/>
      <c r="E696" s="4"/>
      <c r="F696" s="256"/>
      <c r="G696" s="249"/>
      <c r="H696" s="3"/>
      <c r="I696" s="243"/>
      <c r="K696" s="211"/>
      <c r="L696" s="211"/>
      <c r="M696" s="211"/>
    </row>
    <row r="697" spans="1:13">
      <c r="A697" s="6"/>
      <c r="B697" s="2"/>
      <c r="C697" s="3"/>
      <c r="D697" s="3"/>
      <c r="E697" s="4"/>
      <c r="F697" s="256"/>
      <c r="G697" s="249"/>
      <c r="H697" s="3"/>
      <c r="I697" s="243"/>
      <c r="K697" s="211"/>
      <c r="L697" s="211"/>
      <c r="M697" s="211"/>
    </row>
    <row r="698" spans="1:13">
      <c r="A698" s="6"/>
      <c r="B698" s="2"/>
      <c r="C698" s="3"/>
      <c r="D698" s="3"/>
      <c r="E698" s="4"/>
      <c r="F698" s="256"/>
      <c r="G698" s="249"/>
      <c r="H698" s="3"/>
      <c r="I698" s="243"/>
      <c r="K698" s="211"/>
      <c r="L698" s="211"/>
      <c r="M698" s="211"/>
    </row>
    <row r="699" spans="1:13">
      <c r="A699" s="6"/>
      <c r="B699" s="2"/>
      <c r="C699" s="3"/>
      <c r="D699" s="3"/>
      <c r="E699" s="4"/>
      <c r="F699" s="256"/>
      <c r="G699" s="249"/>
      <c r="H699" s="3"/>
      <c r="I699" s="243"/>
      <c r="K699" s="211"/>
      <c r="L699" s="211"/>
      <c r="M699" s="211"/>
    </row>
    <row r="700" spans="1:13">
      <c r="A700" s="6"/>
      <c r="B700" s="2"/>
      <c r="C700" s="3"/>
      <c r="D700" s="3"/>
      <c r="E700" s="4"/>
      <c r="F700" s="256"/>
      <c r="G700" s="249"/>
      <c r="H700" s="3"/>
      <c r="I700" s="243"/>
      <c r="K700" s="211"/>
      <c r="L700" s="211"/>
      <c r="M700" s="211"/>
    </row>
    <row r="701" spans="1:13">
      <c r="A701" s="6"/>
      <c r="B701" s="2"/>
      <c r="C701" s="3"/>
      <c r="D701" s="3"/>
      <c r="E701" s="4"/>
      <c r="F701" s="256"/>
      <c r="G701" s="249"/>
      <c r="H701" s="3"/>
      <c r="I701" s="243"/>
      <c r="K701" s="211"/>
      <c r="L701" s="211"/>
      <c r="M701" s="211"/>
    </row>
    <row r="702" spans="1:13">
      <c r="A702" s="6"/>
      <c r="B702" s="2"/>
      <c r="C702" s="3"/>
      <c r="D702" s="3"/>
      <c r="E702" s="4"/>
      <c r="F702" s="256"/>
      <c r="G702" s="249"/>
      <c r="H702" s="3"/>
      <c r="I702" s="243"/>
      <c r="K702" s="211"/>
      <c r="L702" s="211"/>
      <c r="M702" s="211"/>
    </row>
    <row r="703" spans="1:13">
      <c r="A703" s="6"/>
      <c r="B703" s="2"/>
      <c r="C703" s="3"/>
      <c r="D703" s="3"/>
      <c r="E703" s="4"/>
      <c r="F703" s="256"/>
      <c r="G703" s="249"/>
      <c r="H703" s="3"/>
      <c r="I703" s="243"/>
      <c r="K703" s="211"/>
      <c r="L703" s="211"/>
      <c r="M703" s="211"/>
    </row>
    <row r="704" spans="1:13">
      <c r="A704" s="6"/>
      <c r="B704" s="2"/>
      <c r="C704" s="3"/>
      <c r="D704" s="3"/>
      <c r="E704" s="4"/>
      <c r="F704" s="256"/>
      <c r="G704" s="249"/>
      <c r="H704" s="3"/>
      <c r="I704" s="243"/>
      <c r="K704" s="211"/>
      <c r="L704" s="211"/>
      <c r="M704" s="211"/>
    </row>
    <row r="705" spans="1:13">
      <c r="A705" s="6"/>
      <c r="B705" s="2"/>
      <c r="C705" s="3"/>
      <c r="D705" s="3"/>
      <c r="E705" s="4"/>
      <c r="F705" s="256"/>
      <c r="G705" s="249"/>
      <c r="H705" s="3"/>
      <c r="I705" s="243"/>
      <c r="K705" s="211"/>
      <c r="L705" s="211"/>
      <c r="M705" s="211"/>
    </row>
    <row r="706" spans="1:13">
      <c r="A706" s="6"/>
      <c r="B706" s="2"/>
      <c r="C706" s="3"/>
      <c r="D706" s="3"/>
      <c r="E706" s="4"/>
      <c r="F706" s="256"/>
      <c r="G706" s="249"/>
      <c r="H706" s="3"/>
      <c r="I706" s="243"/>
      <c r="K706" s="211"/>
      <c r="L706" s="211"/>
      <c r="M706" s="211"/>
    </row>
    <row r="707" spans="1:13">
      <c r="A707" s="6"/>
      <c r="B707" s="2"/>
      <c r="C707" s="3"/>
      <c r="D707" s="3"/>
      <c r="E707" s="4"/>
      <c r="F707" s="256"/>
      <c r="G707" s="249"/>
      <c r="H707" s="3"/>
      <c r="I707" s="243"/>
      <c r="K707" s="211"/>
      <c r="L707" s="211"/>
      <c r="M707" s="211"/>
    </row>
    <row r="708" spans="1:13">
      <c r="A708" s="6"/>
      <c r="B708" s="2"/>
      <c r="C708" s="3"/>
      <c r="D708" s="3"/>
      <c r="E708" s="4"/>
      <c r="F708" s="256"/>
      <c r="G708" s="249"/>
      <c r="H708" s="3"/>
      <c r="I708" s="243"/>
      <c r="K708" s="211"/>
      <c r="L708" s="211"/>
      <c r="M708" s="211"/>
    </row>
    <row r="709" spans="1:13">
      <c r="A709" s="6"/>
      <c r="B709" s="2"/>
      <c r="C709" s="6"/>
      <c r="D709" s="6"/>
      <c r="E709" s="4"/>
      <c r="F709" s="256"/>
      <c r="G709" s="249"/>
      <c r="H709" s="3"/>
      <c r="I709" s="243"/>
      <c r="K709" s="211"/>
      <c r="L709" s="211"/>
      <c r="M709" s="211"/>
    </row>
    <row r="710" spans="1:13">
      <c r="A710" s="6"/>
      <c r="B710" s="2"/>
      <c r="C710" s="3"/>
      <c r="D710" s="3"/>
      <c r="E710" s="4"/>
      <c r="F710" s="256"/>
      <c r="G710" s="249"/>
      <c r="H710" s="3"/>
      <c r="I710" s="243"/>
      <c r="K710" s="211"/>
      <c r="L710" s="211"/>
      <c r="M710" s="211"/>
    </row>
    <row r="711" spans="1:13">
      <c r="A711" s="6"/>
      <c r="B711" s="2"/>
      <c r="C711" s="3"/>
      <c r="D711" s="3"/>
      <c r="E711" s="4"/>
      <c r="F711" s="256"/>
      <c r="G711" s="249"/>
      <c r="H711" s="3"/>
      <c r="I711" s="243"/>
      <c r="K711" s="211"/>
      <c r="L711" s="211"/>
      <c r="M711" s="211"/>
    </row>
    <row r="712" spans="1:13">
      <c r="A712" s="6"/>
      <c r="B712" s="12"/>
      <c r="C712" s="13"/>
      <c r="D712" s="13"/>
      <c r="E712" s="4"/>
      <c r="F712" s="256"/>
      <c r="G712" s="249"/>
      <c r="H712" s="3"/>
      <c r="I712" s="243"/>
      <c r="K712" s="211"/>
      <c r="L712" s="211"/>
      <c r="M712" s="211"/>
    </row>
    <row r="713" spans="1:13">
      <c r="A713" s="6"/>
      <c r="B713" s="12"/>
      <c r="C713" s="13"/>
      <c r="D713" s="13"/>
      <c r="E713" s="4"/>
      <c r="F713" s="256"/>
      <c r="G713" s="249"/>
      <c r="H713" s="3"/>
      <c r="I713" s="243"/>
      <c r="K713" s="211"/>
      <c r="L713" s="211"/>
      <c r="M713" s="211"/>
    </row>
    <row r="714" spans="1:13">
      <c r="A714" s="6"/>
      <c r="B714" s="12"/>
      <c r="C714" s="13"/>
      <c r="D714" s="13"/>
      <c r="E714" s="4"/>
      <c r="F714" s="256"/>
      <c r="G714" s="249"/>
      <c r="H714" s="3"/>
      <c r="I714" s="243"/>
      <c r="K714" s="211"/>
      <c r="L714" s="211"/>
      <c r="M714" s="211"/>
    </row>
    <row r="715" spans="1:13">
      <c r="A715" s="6"/>
      <c r="B715" s="2"/>
      <c r="C715" s="3"/>
      <c r="D715" s="3"/>
      <c r="E715" s="4"/>
      <c r="F715" s="256"/>
      <c r="G715" s="249"/>
      <c r="H715" s="3"/>
      <c r="I715" s="243"/>
      <c r="K715" s="211"/>
      <c r="L715" s="211"/>
      <c r="M715" s="211"/>
    </row>
    <row r="716" spans="1:13">
      <c r="A716" s="6"/>
      <c r="B716" s="2"/>
      <c r="C716" s="3"/>
      <c r="D716" s="3"/>
      <c r="E716" s="4"/>
      <c r="F716" s="256"/>
      <c r="G716" s="249"/>
      <c r="H716" s="3"/>
      <c r="I716" s="243"/>
      <c r="K716" s="211"/>
      <c r="L716" s="211"/>
      <c r="M716" s="211"/>
    </row>
    <row r="717" spans="1:13">
      <c r="A717" s="6"/>
      <c r="B717" s="2"/>
      <c r="C717" s="3"/>
      <c r="D717" s="3"/>
      <c r="E717" s="4"/>
      <c r="F717" s="256"/>
      <c r="G717" s="249"/>
      <c r="H717" s="3"/>
      <c r="I717" s="243"/>
      <c r="K717" s="211"/>
      <c r="L717" s="211"/>
      <c r="M717" s="211"/>
    </row>
    <row r="718" spans="1:13">
      <c r="A718" s="6"/>
      <c r="B718" s="2"/>
      <c r="C718" s="3"/>
      <c r="D718" s="3"/>
      <c r="E718" s="4"/>
      <c r="F718" s="256"/>
      <c r="G718" s="249"/>
      <c r="H718" s="3"/>
      <c r="I718" s="243"/>
      <c r="K718" s="211"/>
      <c r="L718" s="211"/>
      <c r="M718" s="211"/>
    </row>
    <row r="719" spans="1:13">
      <c r="A719" s="6"/>
      <c r="B719" s="2"/>
      <c r="C719" s="3"/>
      <c r="D719" s="3"/>
      <c r="E719" s="4"/>
      <c r="F719" s="256"/>
      <c r="G719" s="249"/>
      <c r="H719" s="3"/>
      <c r="I719" s="243"/>
      <c r="K719" s="211"/>
      <c r="L719" s="211"/>
      <c r="M719" s="211"/>
    </row>
    <row r="720" spans="1:13">
      <c r="A720" s="6"/>
      <c r="B720" s="2"/>
      <c r="C720" s="3"/>
      <c r="D720" s="3"/>
      <c r="E720" s="4"/>
      <c r="F720" s="256"/>
      <c r="G720" s="249"/>
      <c r="H720" s="3"/>
      <c r="I720" s="243"/>
      <c r="K720" s="211"/>
      <c r="L720" s="211"/>
      <c r="M720" s="211"/>
    </row>
    <row r="721" spans="1:13">
      <c r="A721" s="6"/>
      <c r="B721" s="2"/>
      <c r="C721" s="3"/>
      <c r="D721" s="3"/>
      <c r="E721" s="4"/>
      <c r="F721" s="256"/>
      <c r="G721" s="249"/>
      <c r="H721" s="3"/>
      <c r="I721" s="243"/>
      <c r="K721" s="211"/>
      <c r="L721" s="211"/>
      <c r="M721" s="211"/>
    </row>
    <row r="722" spans="1:13">
      <c r="A722" s="6"/>
      <c r="B722" s="2"/>
      <c r="C722" s="3"/>
      <c r="D722" s="3"/>
      <c r="E722" s="4"/>
      <c r="F722" s="256"/>
      <c r="G722" s="249"/>
      <c r="H722" s="3"/>
      <c r="I722" s="243"/>
      <c r="K722" s="211"/>
      <c r="L722" s="211"/>
      <c r="M722" s="211"/>
    </row>
    <row r="723" spans="1:13">
      <c r="A723" s="6"/>
      <c r="B723" s="2"/>
      <c r="C723" s="3"/>
      <c r="D723" s="3"/>
      <c r="E723" s="4"/>
      <c r="F723" s="256"/>
      <c r="G723" s="249"/>
      <c r="H723" s="3"/>
      <c r="I723" s="243"/>
      <c r="K723" s="211"/>
      <c r="L723" s="211"/>
      <c r="M723" s="211"/>
    </row>
    <row r="724" spans="1:13">
      <c r="A724" s="6"/>
      <c r="B724" s="2"/>
      <c r="C724" s="3"/>
      <c r="D724" s="3"/>
      <c r="E724" s="4"/>
      <c r="F724" s="256"/>
      <c r="G724" s="249"/>
      <c r="H724" s="3"/>
      <c r="I724" s="243"/>
      <c r="K724" s="211"/>
      <c r="L724" s="211"/>
      <c r="M724" s="211"/>
    </row>
    <row r="725" spans="1:13">
      <c r="A725" s="6"/>
      <c r="B725" s="2"/>
      <c r="C725" s="3"/>
      <c r="D725" s="3"/>
      <c r="E725" s="4"/>
      <c r="F725" s="256"/>
      <c r="G725" s="249"/>
      <c r="H725" s="3"/>
      <c r="I725" s="243"/>
      <c r="K725" s="211"/>
      <c r="L725" s="211"/>
      <c r="M725" s="211"/>
    </row>
    <row r="726" spans="1:13">
      <c r="A726" s="6"/>
      <c r="B726" s="2"/>
      <c r="C726" s="3"/>
      <c r="D726" s="3"/>
      <c r="E726" s="4"/>
      <c r="F726" s="256"/>
      <c r="G726" s="249"/>
      <c r="H726" s="3"/>
      <c r="I726" s="243"/>
      <c r="K726" s="211"/>
      <c r="L726" s="211"/>
      <c r="M726" s="211"/>
    </row>
    <row r="727" spans="1:13">
      <c r="A727" s="6"/>
      <c r="B727" s="2"/>
      <c r="C727" s="3"/>
      <c r="D727" s="3"/>
      <c r="E727" s="4"/>
      <c r="F727" s="256"/>
      <c r="G727" s="249"/>
      <c r="H727" s="3"/>
      <c r="I727" s="243"/>
      <c r="K727" s="211"/>
      <c r="L727" s="211"/>
      <c r="M727" s="211"/>
    </row>
    <row r="728" spans="1:13">
      <c r="A728" s="6"/>
      <c r="B728" s="2"/>
      <c r="C728" s="3"/>
      <c r="D728" s="3"/>
      <c r="E728" s="4"/>
      <c r="F728" s="256"/>
      <c r="G728" s="249"/>
      <c r="H728" s="3"/>
      <c r="I728" s="243"/>
      <c r="K728" s="211"/>
      <c r="L728" s="211"/>
      <c r="M728" s="211"/>
    </row>
    <row r="729" spans="1:13">
      <c r="A729" s="6"/>
      <c r="B729" s="2"/>
      <c r="C729" s="3"/>
      <c r="D729" s="3"/>
      <c r="E729" s="4"/>
      <c r="F729" s="256"/>
      <c r="G729" s="249"/>
      <c r="H729" s="3"/>
      <c r="I729" s="243"/>
      <c r="K729" s="211"/>
      <c r="L729" s="211"/>
      <c r="M729" s="211"/>
    </row>
    <row r="730" spans="1:13">
      <c r="A730" s="6"/>
      <c r="B730" s="2"/>
      <c r="C730" s="3"/>
      <c r="D730" s="3"/>
      <c r="E730" s="4"/>
      <c r="F730" s="256"/>
      <c r="G730" s="249"/>
      <c r="H730" s="3"/>
      <c r="I730" s="243"/>
      <c r="K730" s="211"/>
      <c r="L730" s="211"/>
      <c r="M730" s="211"/>
    </row>
    <row r="731" spans="1:13">
      <c r="A731" s="6"/>
      <c r="B731" s="2"/>
      <c r="C731" s="3"/>
      <c r="D731" s="3"/>
      <c r="E731" s="4"/>
      <c r="F731" s="256"/>
      <c r="G731" s="249"/>
      <c r="H731" s="3"/>
      <c r="I731" s="243"/>
      <c r="K731" s="211"/>
      <c r="L731" s="211"/>
      <c r="M731" s="211"/>
    </row>
    <row r="732" spans="1:13">
      <c r="A732" s="6"/>
      <c r="B732" s="2"/>
      <c r="C732" s="3"/>
      <c r="D732" s="3"/>
      <c r="E732" s="4"/>
      <c r="F732" s="256"/>
      <c r="G732" s="249"/>
      <c r="H732" s="3"/>
      <c r="I732" s="243"/>
      <c r="K732" s="211"/>
      <c r="L732" s="211"/>
      <c r="M732" s="211"/>
    </row>
    <row r="733" spans="1:13">
      <c r="A733" s="6"/>
      <c r="B733" s="2"/>
      <c r="C733" s="3"/>
      <c r="D733" s="3"/>
      <c r="E733" s="4"/>
      <c r="F733" s="256"/>
      <c r="G733" s="249"/>
      <c r="H733" s="3"/>
      <c r="I733" s="243"/>
      <c r="K733" s="211"/>
      <c r="L733" s="211"/>
      <c r="M733" s="211"/>
    </row>
    <row r="734" spans="1:13">
      <c r="A734" s="6"/>
      <c r="B734" s="2"/>
      <c r="C734" s="3"/>
      <c r="D734" s="3"/>
      <c r="E734" s="4"/>
      <c r="F734" s="256"/>
      <c r="G734" s="249"/>
      <c r="H734" s="3"/>
      <c r="I734" s="243"/>
      <c r="K734" s="211"/>
      <c r="L734" s="211"/>
      <c r="M734" s="211"/>
    </row>
    <row r="735" spans="1:13">
      <c r="A735" s="6"/>
      <c r="B735" s="2"/>
      <c r="C735" s="3"/>
      <c r="D735" s="3"/>
      <c r="E735" s="4"/>
      <c r="F735" s="256"/>
      <c r="G735" s="249"/>
      <c r="H735" s="3"/>
      <c r="I735" s="243"/>
      <c r="K735" s="211"/>
      <c r="L735" s="211"/>
      <c r="M735" s="211"/>
    </row>
    <row r="736" spans="1:13">
      <c r="A736" s="6"/>
      <c r="B736" s="2"/>
      <c r="C736" s="3"/>
      <c r="D736" s="3"/>
      <c r="E736" s="4"/>
      <c r="F736" s="256"/>
      <c r="G736" s="249"/>
      <c r="H736" s="3"/>
      <c r="I736" s="243"/>
      <c r="K736" s="211"/>
      <c r="L736" s="211"/>
      <c r="M736" s="211"/>
    </row>
    <row r="737" spans="1:13">
      <c r="A737" s="6"/>
      <c r="B737" s="2"/>
      <c r="C737" s="3"/>
      <c r="D737" s="3"/>
      <c r="E737" s="4"/>
      <c r="F737" s="256"/>
      <c r="G737" s="249"/>
      <c r="H737" s="3"/>
      <c r="I737" s="243"/>
      <c r="K737" s="211"/>
      <c r="L737" s="211"/>
      <c r="M737" s="211"/>
    </row>
    <row r="738" spans="1:13">
      <c r="A738" s="6"/>
      <c r="B738" s="2"/>
      <c r="C738" s="3"/>
      <c r="D738" s="3"/>
      <c r="E738" s="4"/>
      <c r="F738" s="256"/>
      <c r="G738" s="249"/>
      <c r="H738" s="3"/>
      <c r="I738" s="243"/>
      <c r="K738" s="211"/>
      <c r="L738" s="211"/>
      <c r="M738" s="211"/>
    </row>
    <row r="739" spans="1:13">
      <c r="A739" s="6"/>
      <c r="B739" s="2"/>
      <c r="C739" s="3"/>
      <c r="D739" s="3"/>
      <c r="E739" s="4"/>
      <c r="F739" s="256"/>
      <c r="G739" s="249"/>
      <c r="H739" s="3"/>
      <c r="I739" s="243"/>
      <c r="K739" s="211"/>
      <c r="L739" s="211"/>
      <c r="M739" s="211"/>
    </row>
    <row r="740" spans="1:13">
      <c r="A740" s="6"/>
      <c r="B740" s="2"/>
      <c r="C740" s="3"/>
      <c r="D740" s="3"/>
      <c r="E740" s="4"/>
      <c r="F740" s="256"/>
      <c r="G740" s="249"/>
      <c r="H740" s="3"/>
      <c r="I740" s="243"/>
      <c r="K740" s="211"/>
      <c r="L740" s="211"/>
      <c r="M740" s="211"/>
    </row>
    <row r="741" spans="1:13">
      <c r="A741" s="6"/>
      <c r="B741" s="2"/>
      <c r="C741" s="3"/>
      <c r="D741" s="3"/>
      <c r="E741" s="4"/>
      <c r="F741" s="256"/>
      <c r="G741" s="249"/>
      <c r="H741" s="3"/>
      <c r="I741" s="243"/>
      <c r="K741" s="211"/>
      <c r="L741" s="211"/>
      <c r="M741" s="211"/>
    </row>
    <row r="742" spans="1:13">
      <c r="A742" s="6"/>
      <c r="B742" s="2"/>
      <c r="C742" s="3"/>
      <c r="D742" s="3"/>
      <c r="E742" s="4"/>
      <c r="F742" s="256"/>
      <c r="G742" s="249"/>
      <c r="H742" s="3"/>
      <c r="I742" s="243"/>
      <c r="K742" s="211"/>
      <c r="L742" s="211"/>
      <c r="M742" s="211"/>
    </row>
    <row r="743" spans="1:13">
      <c r="A743" s="6"/>
      <c r="B743" s="2"/>
      <c r="C743" s="3"/>
      <c r="D743" s="3"/>
      <c r="E743" s="4"/>
      <c r="F743" s="256"/>
      <c r="G743" s="249"/>
      <c r="H743" s="3"/>
      <c r="I743" s="243"/>
      <c r="K743" s="211"/>
      <c r="L743" s="211"/>
      <c r="M743" s="211"/>
    </row>
    <row r="744" spans="1:13">
      <c r="A744" s="6"/>
      <c r="B744" s="2"/>
      <c r="C744" s="3"/>
      <c r="D744" s="3"/>
      <c r="E744" s="4"/>
      <c r="F744" s="256"/>
      <c r="G744" s="249"/>
      <c r="H744" s="3"/>
      <c r="I744" s="243"/>
      <c r="K744" s="211"/>
      <c r="L744" s="211"/>
      <c r="M744" s="211"/>
    </row>
    <row r="745" spans="1:13">
      <c r="A745" s="6"/>
      <c r="B745" s="2"/>
      <c r="C745" s="3"/>
      <c r="D745" s="3"/>
      <c r="E745" s="4"/>
      <c r="F745" s="256"/>
      <c r="G745" s="249"/>
      <c r="H745" s="3"/>
      <c r="I745" s="243"/>
      <c r="K745" s="211"/>
      <c r="L745" s="211"/>
      <c r="M745" s="211"/>
    </row>
    <row r="746" spans="1:13">
      <c r="A746" s="6"/>
      <c r="B746" s="2"/>
      <c r="C746" s="6"/>
      <c r="D746" s="6"/>
      <c r="E746" s="4"/>
      <c r="F746" s="256"/>
      <c r="G746" s="249"/>
      <c r="H746" s="3"/>
      <c r="I746" s="243"/>
      <c r="K746" s="211"/>
      <c r="L746" s="211"/>
      <c r="M746" s="211"/>
    </row>
    <row r="747" spans="1:13">
      <c r="A747" s="6"/>
      <c r="B747" s="2"/>
      <c r="C747" s="3"/>
      <c r="D747" s="3"/>
      <c r="E747" s="4"/>
      <c r="F747" s="256"/>
      <c r="G747" s="249"/>
      <c r="H747" s="3"/>
      <c r="I747" s="243"/>
      <c r="K747" s="211"/>
      <c r="L747" s="211"/>
      <c r="M747" s="211"/>
    </row>
    <row r="748" spans="1:13">
      <c r="A748" s="6"/>
      <c r="B748" s="2"/>
      <c r="C748" s="3"/>
      <c r="D748" s="3"/>
      <c r="E748" s="4"/>
      <c r="F748" s="256"/>
      <c r="G748" s="249"/>
      <c r="H748" s="3"/>
      <c r="I748" s="243"/>
      <c r="K748" s="211"/>
      <c r="L748" s="211"/>
      <c r="M748" s="211"/>
    </row>
    <row r="749" spans="1:13">
      <c r="A749" s="6"/>
      <c r="B749" s="12"/>
      <c r="C749" s="13"/>
      <c r="D749" s="13"/>
      <c r="E749" s="4"/>
      <c r="F749" s="256"/>
      <c r="G749" s="249"/>
      <c r="H749" s="3"/>
      <c r="I749" s="243"/>
      <c r="K749" s="211"/>
      <c r="L749" s="211"/>
      <c r="M749" s="211"/>
    </row>
    <row r="750" spans="1:13">
      <c r="A750" s="6"/>
      <c r="B750" s="12"/>
      <c r="C750" s="13"/>
      <c r="D750" s="13"/>
      <c r="E750" s="4"/>
      <c r="F750" s="256"/>
      <c r="G750" s="249"/>
      <c r="H750" s="3"/>
      <c r="I750" s="243"/>
      <c r="K750" s="211"/>
      <c r="L750" s="211"/>
      <c r="M750" s="211"/>
    </row>
    <row r="751" spans="1:13">
      <c r="A751" s="6"/>
      <c r="B751" s="12"/>
      <c r="C751" s="13"/>
      <c r="D751" s="13"/>
      <c r="E751" s="4"/>
      <c r="F751" s="256"/>
      <c r="G751" s="249"/>
      <c r="H751" s="3"/>
      <c r="I751" s="243"/>
      <c r="K751" s="211"/>
      <c r="L751" s="211"/>
      <c r="M751" s="211"/>
    </row>
    <row r="752" spans="1:13">
      <c r="A752" s="6"/>
      <c r="B752" s="2"/>
      <c r="C752" s="3"/>
      <c r="D752" s="3"/>
      <c r="E752" s="4"/>
      <c r="F752" s="256"/>
      <c r="G752" s="249"/>
      <c r="H752" s="3"/>
      <c r="I752" s="243"/>
      <c r="K752" s="211"/>
      <c r="L752" s="211"/>
      <c r="M752" s="211"/>
    </row>
    <row r="753" spans="1:13">
      <c r="A753" s="6"/>
      <c r="B753" s="2"/>
      <c r="C753" s="3"/>
      <c r="D753" s="3"/>
      <c r="E753" s="4"/>
      <c r="F753" s="256"/>
      <c r="G753" s="249"/>
      <c r="H753" s="3"/>
      <c r="I753" s="243"/>
      <c r="K753" s="211"/>
      <c r="L753" s="211"/>
      <c r="M753" s="211"/>
    </row>
    <row r="754" spans="1:13">
      <c r="A754" s="6"/>
      <c r="B754" s="2"/>
      <c r="C754" s="3"/>
      <c r="D754" s="3"/>
      <c r="E754" s="4"/>
      <c r="F754" s="256"/>
      <c r="G754" s="249"/>
      <c r="H754" s="3"/>
      <c r="I754" s="243"/>
      <c r="K754" s="211"/>
      <c r="L754" s="211"/>
      <c r="M754" s="211"/>
    </row>
    <row r="755" spans="1:13">
      <c r="A755" s="6"/>
      <c r="B755" s="2"/>
      <c r="C755" s="3"/>
      <c r="D755" s="3"/>
      <c r="E755" s="4"/>
      <c r="F755" s="256"/>
      <c r="G755" s="249"/>
      <c r="H755" s="3"/>
      <c r="I755" s="243"/>
      <c r="K755" s="211"/>
      <c r="L755" s="211"/>
      <c r="M755" s="211"/>
    </row>
    <row r="756" spans="1:13">
      <c r="A756" s="6"/>
      <c r="B756" s="2"/>
      <c r="C756" s="3"/>
      <c r="D756" s="3"/>
      <c r="E756" s="4"/>
      <c r="F756" s="256"/>
      <c r="G756" s="249"/>
      <c r="H756" s="3"/>
      <c r="I756" s="243"/>
      <c r="K756" s="211"/>
      <c r="L756" s="211"/>
      <c r="M756" s="211"/>
    </row>
    <row r="757" spans="1:13">
      <c r="A757" s="6"/>
      <c r="B757" s="2"/>
      <c r="C757" s="3"/>
      <c r="D757" s="3"/>
      <c r="E757" s="4"/>
      <c r="F757" s="256"/>
      <c r="G757" s="249"/>
      <c r="H757" s="3"/>
      <c r="I757" s="243"/>
      <c r="K757" s="211"/>
      <c r="L757" s="211"/>
      <c r="M757" s="211"/>
    </row>
    <row r="758" spans="1:13">
      <c r="A758" s="6"/>
      <c r="B758" s="2"/>
      <c r="C758" s="3"/>
      <c r="D758" s="3"/>
      <c r="E758" s="4"/>
      <c r="F758" s="256"/>
      <c r="G758" s="249"/>
      <c r="H758" s="3"/>
      <c r="I758" s="243"/>
      <c r="K758" s="211"/>
      <c r="L758" s="211"/>
      <c r="M758" s="211"/>
    </row>
    <row r="759" spans="1:13">
      <c r="A759" s="6"/>
      <c r="B759" s="2"/>
      <c r="C759" s="3"/>
      <c r="D759" s="3"/>
      <c r="E759" s="4"/>
      <c r="F759" s="256"/>
      <c r="G759" s="249"/>
      <c r="H759" s="3"/>
      <c r="I759" s="243"/>
      <c r="K759" s="211"/>
      <c r="L759" s="211"/>
      <c r="M759" s="211"/>
    </row>
    <row r="760" spans="1:13">
      <c r="A760" s="6"/>
      <c r="B760" s="2"/>
      <c r="C760" s="3"/>
      <c r="D760" s="3"/>
      <c r="E760" s="4"/>
      <c r="F760" s="256"/>
      <c r="G760" s="249"/>
      <c r="H760" s="3"/>
      <c r="I760" s="243"/>
      <c r="K760" s="211"/>
      <c r="L760" s="211"/>
      <c r="M760" s="211"/>
    </row>
    <row r="761" spans="1:13">
      <c r="A761" s="6"/>
      <c r="B761" s="2"/>
      <c r="C761" s="3"/>
      <c r="D761" s="3"/>
      <c r="E761" s="4"/>
      <c r="F761" s="256"/>
      <c r="G761" s="249"/>
      <c r="H761" s="3"/>
      <c r="I761" s="243"/>
      <c r="K761" s="211"/>
      <c r="L761" s="211"/>
      <c r="M761" s="211"/>
    </row>
    <row r="762" spans="1:13">
      <c r="A762" s="6"/>
      <c r="B762" s="2"/>
      <c r="C762" s="3"/>
      <c r="D762" s="3"/>
      <c r="E762" s="4"/>
      <c r="F762" s="256"/>
      <c r="G762" s="249"/>
      <c r="H762" s="3"/>
      <c r="I762" s="243"/>
      <c r="K762" s="211"/>
      <c r="L762" s="211"/>
      <c r="M762" s="211"/>
    </row>
    <row r="763" spans="1:13">
      <c r="A763" s="6"/>
      <c r="B763" s="2"/>
      <c r="C763" s="3"/>
      <c r="D763" s="3"/>
      <c r="E763" s="4"/>
      <c r="F763" s="256"/>
      <c r="G763" s="249"/>
      <c r="H763" s="3"/>
      <c r="I763" s="243"/>
      <c r="K763" s="211"/>
      <c r="L763" s="211"/>
      <c r="M763" s="211"/>
    </row>
    <row r="764" spans="1:13">
      <c r="A764" s="6"/>
      <c r="B764" s="2"/>
      <c r="C764" s="3"/>
      <c r="D764" s="3"/>
      <c r="E764" s="4"/>
      <c r="F764" s="256"/>
      <c r="G764" s="249"/>
      <c r="H764" s="3"/>
      <c r="I764" s="243"/>
      <c r="K764" s="211"/>
      <c r="L764" s="211"/>
      <c r="M764" s="211"/>
    </row>
    <row r="765" spans="1:13">
      <c r="A765" s="6"/>
      <c r="B765" s="2"/>
      <c r="C765" s="3"/>
      <c r="D765" s="3"/>
      <c r="E765" s="4"/>
      <c r="F765" s="256"/>
      <c r="G765" s="249"/>
      <c r="H765" s="3"/>
      <c r="I765" s="243"/>
      <c r="K765" s="211"/>
      <c r="L765" s="211"/>
      <c r="M765" s="211"/>
    </row>
    <row r="766" spans="1:13">
      <c r="A766" s="6"/>
      <c r="B766" s="2"/>
      <c r="C766" s="3"/>
      <c r="D766" s="3"/>
      <c r="E766" s="4"/>
      <c r="F766" s="256"/>
      <c r="G766" s="249"/>
      <c r="H766" s="3"/>
      <c r="I766" s="243"/>
      <c r="K766" s="211"/>
      <c r="L766" s="211"/>
      <c r="M766" s="211"/>
    </row>
    <row r="767" spans="1:13">
      <c r="A767" s="6"/>
      <c r="B767" s="2"/>
      <c r="C767" s="3"/>
      <c r="D767" s="3"/>
      <c r="E767" s="4"/>
      <c r="F767" s="256"/>
      <c r="G767" s="249"/>
      <c r="H767" s="3"/>
      <c r="I767" s="243"/>
      <c r="K767" s="211"/>
      <c r="L767" s="211"/>
      <c r="M767" s="211"/>
    </row>
    <row r="768" spans="1:13">
      <c r="A768" s="6"/>
      <c r="B768" s="2"/>
      <c r="C768" s="3"/>
      <c r="D768" s="3"/>
      <c r="E768" s="4"/>
      <c r="F768" s="256"/>
      <c r="G768" s="249"/>
      <c r="H768" s="3"/>
      <c r="I768" s="243"/>
      <c r="K768" s="211"/>
      <c r="L768" s="211"/>
      <c r="M768" s="211"/>
    </row>
    <row r="769" spans="1:13">
      <c r="A769" s="6"/>
      <c r="B769" s="2"/>
      <c r="C769" s="3"/>
      <c r="D769" s="3"/>
      <c r="E769" s="4"/>
      <c r="F769" s="256"/>
      <c r="G769" s="249"/>
      <c r="H769" s="3"/>
      <c r="I769" s="243"/>
      <c r="K769" s="211"/>
      <c r="L769" s="211"/>
      <c r="M769" s="211"/>
    </row>
    <row r="770" spans="1:13">
      <c r="A770" s="6"/>
      <c r="B770" s="2"/>
      <c r="C770" s="3"/>
      <c r="D770" s="3"/>
      <c r="E770" s="4"/>
      <c r="F770" s="256"/>
      <c r="G770" s="249"/>
      <c r="H770" s="3"/>
      <c r="I770" s="243"/>
      <c r="K770" s="211"/>
      <c r="L770" s="211"/>
      <c r="M770" s="211"/>
    </row>
    <row r="771" spans="1:13">
      <c r="A771" s="6"/>
      <c r="B771" s="2"/>
      <c r="C771" s="3"/>
      <c r="D771" s="3"/>
      <c r="E771" s="4"/>
      <c r="F771" s="256"/>
      <c r="G771" s="249"/>
      <c r="H771" s="3"/>
      <c r="I771" s="243"/>
      <c r="K771" s="211"/>
      <c r="L771" s="211"/>
      <c r="M771" s="211"/>
    </row>
    <row r="772" spans="1:13">
      <c r="A772" s="6"/>
      <c r="B772" s="2"/>
      <c r="C772" s="3"/>
      <c r="D772" s="3"/>
      <c r="E772" s="4"/>
      <c r="F772" s="256"/>
      <c r="G772" s="249"/>
      <c r="H772" s="3"/>
      <c r="I772" s="243"/>
      <c r="K772" s="211"/>
      <c r="L772" s="211"/>
      <c r="M772" s="211"/>
    </row>
    <row r="773" spans="1:13">
      <c r="A773" s="6"/>
      <c r="B773" s="2"/>
      <c r="C773" s="3"/>
      <c r="D773" s="3"/>
      <c r="E773" s="4"/>
      <c r="F773" s="256"/>
      <c r="G773" s="249"/>
      <c r="H773" s="3"/>
      <c r="I773" s="243"/>
      <c r="K773" s="211"/>
      <c r="L773" s="211"/>
      <c r="M773" s="211"/>
    </row>
    <row r="774" spans="1:13">
      <c r="A774" s="6"/>
      <c r="B774" s="2"/>
      <c r="C774" s="3"/>
      <c r="D774" s="3"/>
      <c r="E774" s="4"/>
      <c r="F774" s="256"/>
      <c r="G774" s="249"/>
      <c r="H774" s="3"/>
      <c r="I774" s="243"/>
      <c r="K774" s="211"/>
      <c r="L774" s="211"/>
      <c r="M774" s="211"/>
    </row>
    <row r="775" spans="1:13">
      <c r="A775" s="6"/>
      <c r="B775" s="2"/>
      <c r="C775" s="3"/>
      <c r="D775" s="3"/>
      <c r="E775" s="4"/>
      <c r="F775" s="256"/>
      <c r="G775" s="249"/>
      <c r="H775" s="3"/>
      <c r="I775" s="243"/>
      <c r="K775" s="211"/>
      <c r="L775" s="211"/>
      <c r="M775" s="211"/>
    </row>
    <row r="776" spans="1:13">
      <c r="A776" s="6"/>
      <c r="B776" s="2"/>
      <c r="C776" s="3"/>
      <c r="D776" s="3"/>
      <c r="E776" s="4"/>
      <c r="F776" s="256"/>
      <c r="G776" s="249"/>
      <c r="H776" s="3"/>
      <c r="I776" s="243"/>
      <c r="K776" s="211"/>
      <c r="L776" s="211"/>
      <c r="M776" s="211"/>
    </row>
    <row r="777" spans="1:13">
      <c r="A777" s="6"/>
      <c r="B777" s="2"/>
      <c r="C777" s="3"/>
      <c r="D777" s="3"/>
      <c r="E777" s="4"/>
      <c r="F777" s="256"/>
      <c r="G777" s="249"/>
      <c r="H777" s="3"/>
      <c r="I777" s="243"/>
      <c r="K777" s="211"/>
      <c r="L777" s="211"/>
      <c r="M777" s="211"/>
    </row>
    <row r="778" spans="1:13">
      <c r="A778" s="6"/>
      <c r="B778" s="2"/>
      <c r="C778" s="3"/>
      <c r="D778" s="3"/>
      <c r="E778" s="4"/>
      <c r="F778" s="256"/>
      <c r="G778" s="249"/>
      <c r="H778" s="3"/>
      <c r="I778" s="243"/>
      <c r="K778" s="211"/>
      <c r="L778" s="211"/>
      <c r="M778" s="211"/>
    </row>
    <row r="779" spans="1:13">
      <c r="A779" s="6"/>
      <c r="B779" s="2"/>
      <c r="C779" s="3"/>
      <c r="D779" s="3"/>
      <c r="E779" s="4"/>
      <c r="F779" s="256"/>
      <c r="G779" s="249"/>
      <c r="H779" s="3"/>
      <c r="I779" s="243"/>
      <c r="K779" s="211"/>
      <c r="L779" s="211"/>
      <c r="M779" s="211"/>
    </row>
    <row r="780" spans="1:13">
      <c r="A780" s="6"/>
      <c r="B780" s="2"/>
      <c r="C780" s="3"/>
      <c r="D780" s="3"/>
      <c r="E780" s="4"/>
      <c r="F780" s="256"/>
      <c r="G780" s="249"/>
      <c r="H780" s="3"/>
      <c r="I780" s="243"/>
      <c r="K780" s="211"/>
      <c r="L780" s="211"/>
      <c r="M780" s="211"/>
    </row>
    <row r="781" spans="1:13">
      <c r="A781" s="6"/>
      <c r="B781" s="2"/>
      <c r="C781" s="3"/>
      <c r="D781" s="3"/>
      <c r="E781" s="4"/>
      <c r="F781" s="256"/>
      <c r="G781" s="249"/>
      <c r="H781" s="3"/>
      <c r="I781" s="243"/>
      <c r="K781" s="211"/>
      <c r="L781" s="211"/>
      <c r="M781" s="211"/>
    </row>
    <row r="782" spans="1:13">
      <c r="A782" s="6"/>
      <c r="B782" s="2"/>
      <c r="C782" s="3"/>
      <c r="D782" s="3"/>
      <c r="E782" s="4"/>
      <c r="F782" s="256"/>
      <c r="G782" s="249"/>
      <c r="H782" s="3"/>
      <c r="I782" s="243"/>
      <c r="K782" s="211"/>
      <c r="L782" s="211"/>
      <c r="M782" s="211"/>
    </row>
    <row r="783" spans="1:13">
      <c r="A783" s="6"/>
      <c r="B783" s="2"/>
      <c r="C783" s="6"/>
      <c r="D783" s="6"/>
      <c r="E783" s="4"/>
      <c r="F783" s="256"/>
      <c r="G783" s="249"/>
      <c r="H783" s="3"/>
      <c r="I783" s="243"/>
      <c r="K783" s="211"/>
      <c r="L783" s="211"/>
      <c r="M783" s="211"/>
    </row>
    <row r="784" spans="1:13">
      <c r="A784" s="6"/>
      <c r="B784" s="2"/>
      <c r="C784" s="3"/>
      <c r="D784" s="3"/>
      <c r="E784" s="4"/>
      <c r="F784" s="256"/>
      <c r="G784" s="249"/>
      <c r="H784" s="3"/>
      <c r="I784" s="243"/>
      <c r="K784" s="211"/>
      <c r="L784" s="211"/>
      <c r="M784" s="211"/>
    </row>
    <row r="785" spans="1:13">
      <c r="A785" s="6"/>
      <c r="B785" s="2"/>
      <c r="C785" s="3"/>
      <c r="D785" s="3"/>
      <c r="E785" s="4"/>
      <c r="F785" s="256"/>
      <c r="G785" s="249"/>
      <c r="H785" s="3"/>
      <c r="I785" s="243"/>
      <c r="K785" s="211"/>
      <c r="L785" s="211"/>
      <c r="M785" s="211"/>
    </row>
    <row r="786" spans="1:13">
      <c r="A786" s="6"/>
      <c r="B786" s="12"/>
      <c r="C786" s="13"/>
      <c r="D786" s="13"/>
      <c r="E786" s="4"/>
      <c r="F786" s="256"/>
      <c r="G786" s="249"/>
      <c r="H786" s="3"/>
      <c r="I786" s="243"/>
      <c r="K786" s="211"/>
      <c r="L786" s="211"/>
      <c r="M786" s="211"/>
    </row>
    <row r="787" spans="1:13">
      <c r="A787" s="6"/>
      <c r="B787" s="12"/>
      <c r="C787" s="13"/>
      <c r="D787" s="13"/>
      <c r="E787" s="4"/>
      <c r="F787" s="256"/>
      <c r="G787" s="249"/>
      <c r="H787" s="3"/>
      <c r="I787" s="243"/>
      <c r="K787" s="211"/>
      <c r="L787" s="211"/>
      <c r="M787" s="211"/>
    </row>
    <row r="788" spans="1:13">
      <c r="A788" s="6"/>
      <c r="B788" s="12"/>
      <c r="C788" s="13"/>
      <c r="D788" s="13"/>
      <c r="E788" s="4"/>
      <c r="F788" s="256"/>
      <c r="G788" s="249"/>
      <c r="H788" s="3"/>
      <c r="I788" s="243"/>
      <c r="K788" s="211"/>
      <c r="L788" s="211"/>
      <c r="M788" s="211"/>
    </row>
    <row r="789" spans="1:13">
      <c r="A789" s="6"/>
      <c r="B789" s="2"/>
      <c r="C789" s="3"/>
      <c r="D789" s="3"/>
      <c r="E789" s="4"/>
      <c r="F789" s="256"/>
      <c r="G789" s="249"/>
      <c r="H789" s="3"/>
      <c r="I789" s="243"/>
      <c r="K789" s="211"/>
      <c r="L789" s="211"/>
      <c r="M789" s="211"/>
    </row>
    <row r="790" spans="1:13">
      <c r="A790" s="6"/>
      <c r="B790" s="2"/>
      <c r="C790" s="3"/>
      <c r="D790" s="3"/>
      <c r="E790" s="4"/>
      <c r="F790" s="256"/>
      <c r="G790" s="249"/>
      <c r="H790" s="3"/>
      <c r="I790" s="243"/>
      <c r="K790" s="211"/>
      <c r="L790" s="211"/>
      <c r="M790" s="211"/>
    </row>
    <row r="791" spans="1:13">
      <c r="A791" s="6"/>
      <c r="B791" s="2"/>
      <c r="C791" s="3"/>
      <c r="D791" s="3"/>
      <c r="E791" s="4"/>
      <c r="F791" s="256"/>
      <c r="G791" s="249"/>
      <c r="H791" s="3"/>
      <c r="I791" s="243"/>
      <c r="K791" s="211"/>
      <c r="L791" s="211"/>
      <c r="M791" s="211"/>
    </row>
    <row r="792" spans="1:13">
      <c r="A792" s="6"/>
      <c r="B792" s="2"/>
      <c r="C792" s="3"/>
      <c r="D792" s="3"/>
      <c r="E792" s="4"/>
      <c r="F792" s="256"/>
      <c r="G792" s="249"/>
      <c r="H792" s="3"/>
      <c r="I792" s="243"/>
      <c r="K792" s="211"/>
      <c r="L792" s="211"/>
      <c r="M792" s="211"/>
    </row>
    <row r="793" spans="1:13">
      <c r="A793" s="6"/>
      <c r="B793" s="2"/>
      <c r="C793" s="3"/>
      <c r="D793" s="3"/>
      <c r="E793" s="4"/>
      <c r="F793" s="256"/>
      <c r="G793" s="249"/>
      <c r="H793" s="3"/>
      <c r="I793" s="243"/>
      <c r="K793" s="211"/>
      <c r="L793" s="211"/>
      <c r="M793" s="211"/>
    </row>
    <row r="794" spans="1:13">
      <c r="A794" s="6"/>
      <c r="B794" s="2"/>
      <c r="C794" s="3"/>
      <c r="D794" s="3"/>
      <c r="E794" s="4"/>
      <c r="F794" s="256"/>
      <c r="G794" s="249"/>
      <c r="H794" s="3"/>
      <c r="I794" s="243"/>
      <c r="K794" s="211"/>
      <c r="L794" s="211"/>
      <c r="M794" s="211"/>
    </row>
    <row r="795" spans="1:13">
      <c r="A795" s="6"/>
      <c r="B795" s="2"/>
      <c r="C795" s="3"/>
      <c r="D795" s="3"/>
      <c r="E795" s="4"/>
      <c r="F795" s="256"/>
      <c r="G795" s="249"/>
      <c r="H795" s="3"/>
      <c r="I795" s="243"/>
      <c r="K795" s="211"/>
      <c r="L795" s="211"/>
      <c r="M795" s="211"/>
    </row>
    <row r="796" spans="1:13">
      <c r="A796" s="6"/>
      <c r="B796" s="2"/>
      <c r="C796" s="3"/>
      <c r="D796" s="3"/>
      <c r="E796" s="4"/>
      <c r="F796" s="256"/>
      <c r="G796" s="249"/>
      <c r="H796" s="3"/>
      <c r="I796" s="243"/>
      <c r="K796" s="211"/>
      <c r="L796" s="211"/>
      <c r="M796" s="211"/>
    </row>
    <row r="797" spans="1:13">
      <c r="A797" s="6"/>
      <c r="B797" s="2"/>
      <c r="C797" s="3"/>
      <c r="D797" s="3"/>
      <c r="E797" s="4"/>
      <c r="F797" s="256"/>
      <c r="G797" s="249"/>
      <c r="H797" s="3"/>
      <c r="I797" s="243"/>
      <c r="K797" s="211"/>
      <c r="L797" s="211"/>
      <c r="M797" s="211"/>
    </row>
    <row r="798" spans="1:13">
      <c r="A798" s="6"/>
      <c r="B798" s="2"/>
      <c r="C798" s="3"/>
      <c r="D798" s="3"/>
      <c r="E798" s="4"/>
      <c r="F798" s="256"/>
      <c r="G798" s="249"/>
      <c r="H798" s="3"/>
      <c r="I798" s="243"/>
      <c r="K798" s="211"/>
      <c r="L798" s="211"/>
      <c r="M798" s="211"/>
    </row>
    <row r="799" spans="1:13">
      <c r="A799" s="6"/>
      <c r="B799" s="2"/>
      <c r="C799" s="3"/>
      <c r="D799" s="3"/>
      <c r="E799" s="4"/>
      <c r="F799" s="256"/>
      <c r="G799" s="249"/>
      <c r="H799" s="3"/>
      <c r="I799" s="243"/>
      <c r="K799" s="211"/>
      <c r="L799" s="211"/>
      <c r="M799" s="211"/>
    </row>
    <row r="800" spans="1:13">
      <c r="A800" s="6"/>
      <c r="B800" s="2"/>
      <c r="C800" s="3"/>
      <c r="D800" s="3"/>
      <c r="E800" s="4"/>
      <c r="F800" s="256"/>
      <c r="G800" s="249"/>
      <c r="H800" s="3"/>
      <c r="I800" s="243"/>
      <c r="K800" s="211"/>
      <c r="L800" s="211"/>
      <c r="M800" s="211"/>
    </row>
    <row r="801" spans="1:13">
      <c r="A801" s="6"/>
      <c r="B801" s="2"/>
      <c r="C801" s="3"/>
      <c r="D801" s="3"/>
      <c r="E801" s="4"/>
      <c r="F801" s="256"/>
      <c r="G801" s="249"/>
      <c r="H801" s="3"/>
      <c r="I801" s="243"/>
      <c r="K801" s="211"/>
      <c r="L801" s="211"/>
      <c r="M801" s="211"/>
    </row>
    <row r="802" spans="1:13">
      <c r="A802" s="6"/>
      <c r="B802" s="2"/>
      <c r="C802" s="3"/>
      <c r="D802" s="3"/>
      <c r="E802" s="4"/>
      <c r="F802" s="256"/>
      <c r="G802" s="249"/>
      <c r="H802" s="3"/>
      <c r="I802" s="243"/>
      <c r="K802" s="211"/>
      <c r="L802" s="211"/>
      <c r="M802" s="211"/>
    </row>
    <row r="803" spans="1:13">
      <c r="A803" s="6"/>
      <c r="B803" s="2"/>
      <c r="C803" s="3"/>
      <c r="D803" s="3"/>
      <c r="E803" s="4"/>
      <c r="F803" s="256"/>
      <c r="G803" s="249"/>
      <c r="H803" s="3"/>
      <c r="I803" s="243"/>
      <c r="K803" s="211"/>
      <c r="L803" s="211"/>
      <c r="M803" s="211"/>
    </row>
    <row r="804" spans="1:13">
      <c r="A804" s="6"/>
      <c r="B804" s="2"/>
      <c r="C804" s="3"/>
      <c r="D804" s="3"/>
      <c r="E804" s="4"/>
      <c r="F804" s="256"/>
      <c r="G804" s="249"/>
      <c r="H804" s="3"/>
      <c r="I804" s="243"/>
      <c r="K804" s="211"/>
      <c r="L804" s="211"/>
      <c r="M804" s="211"/>
    </row>
    <row r="805" spans="1:13">
      <c r="A805" s="6"/>
      <c r="B805" s="2"/>
      <c r="C805" s="3"/>
      <c r="D805" s="3"/>
      <c r="E805" s="4"/>
      <c r="F805" s="256"/>
      <c r="G805" s="249"/>
      <c r="H805" s="3"/>
      <c r="I805" s="243"/>
      <c r="K805" s="211"/>
      <c r="L805" s="211"/>
      <c r="M805" s="211"/>
    </row>
    <row r="806" spans="1:13">
      <c r="A806" s="6"/>
      <c r="B806" s="2"/>
      <c r="C806" s="3"/>
      <c r="D806" s="3"/>
      <c r="E806" s="4"/>
      <c r="F806" s="256"/>
      <c r="G806" s="249"/>
      <c r="H806" s="3"/>
      <c r="I806" s="243"/>
      <c r="K806" s="211"/>
      <c r="L806" s="211"/>
      <c r="M806" s="211"/>
    </row>
    <row r="807" spans="1:13">
      <c r="A807" s="6"/>
      <c r="B807" s="2"/>
      <c r="C807" s="3"/>
      <c r="D807" s="3"/>
      <c r="E807" s="4"/>
      <c r="F807" s="256"/>
      <c r="G807" s="249"/>
      <c r="H807" s="3"/>
      <c r="I807" s="243"/>
      <c r="K807" s="211"/>
      <c r="L807" s="211"/>
      <c r="M807" s="211"/>
    </row>
    <row r="808" spans="1:13">
      <c r="A808" s="6"/>
      <c r="B808" s="2"/>
      <c r="C808" s="3"/>
      <c r="D808" s="3"/>
      <c r="E808" s="4"/>
      <c r="F808" s="256"/>
      <c r="G808" s="249"/>
      <c r="H808" s="3"/>
      <c r="I808" s="243"/>
      <c r="K808" s="211"/>
      <c r="L808" s="211"/>
      <c r="M808" s="211"/>
    </row>
    <row r="809" spans="1:13">
      <c r="A809" s="6"/>
      <c r="B809" s="2"/>
      <c r="C809" s="3"/>
      <c r="D809" s="3"/>
      <c r="E809" s="4"/>
      <c r="F809" s="256"/>
      <c r="G809" s="249"/>
      <c r="H809" s="3"/>
      <c r="I809" s="243"/>
      <c r="K809" s="211"/>
      <c r="L809" s="211"/>
      <c r="M809" s="211"/>
    </row>
    <row r="810" spans="1:13">
      <c r="A810" s="6"/>
      <c r="B810" s="2"/>
      <c r="C810" s="3"/>
      <c r="D810" s="3"/>
      <c r="E810" s="4"/>
      <c r="F810" s="256"/>
      <c r="G810" s="249"/>
      <c r="H810" s="3"/>
      <c r="I810" s="243"/>
      <c r="K810" s="211"/>
      <c r="L810" s="211"/>
      <c r="M810" s="211"/>
    </row>
    <row r="811" spans="1:13">
      <c r="A811" s="6"/>
      <c r="B811" s="2"/>
      <c r="C811" s="3"/>
      <c r="D811" s="3"/>
      <c r="E811" s="4"/>
      <c r="F811" s="256"/>
      <c r="G811" s="249"/>
      <c r="H811" s="3"/>
      <c r="I811" s="243"/>
      <c r="K811" s="211"/>
      <c r="L811" s="211"/>
      <c r="M811" s="211"/>
    </row>
    <row r="812" spans="1:13">
      <c r="A812" s="6"/>
      <c r="B812" s="2"/>
      <c r="C812" s="3"/>
      <c r="D812" s="3"/>
      <c r="E812" s="4"/>
      <c r="F812" s="256"/>
      <c r="G812" s="249"/>
      <c r="H812" s="3"/>
      <c r="I812" s="243"/>
      <c r="K812" s="211"/>
      <c r="L812" s="211"/>
      <c r="M812" s="211"/>
    </row>
    <row r="813" spans="1:13">
      <c r="A813" s="6"/>
      <c r="B813" s="2"/>
      <c r="C813" s="3"/>
      <c r="D813" s="3"/>
      <c r="E813" s="4"/>
      <c r="F813" s="256"/>
      <c r="G813" s="249"/>
      <c r="H813" s="3"/>
      <c r="I813" s="243"/>
      <c r="K813" s="211"/>
      <c r="L813" s="211"/>
      <c r="M813" s="211"/>
    </row>
    <row r="814" spans="1:13">
      <c r="A814" s="6"/>
      <c r="B814" s="2"/>
      <c r="C814" s="3"/>
      <c r="D814" s="3"/>
      <c r="E814" s="4"/>
      <c r="F814" s="256"/>
      <c r="G814" s="249"/>
      <c r="H814" s="3"/>
      <c r="I814" s="243"/>
      <c r="K814" s="211"/>
      <c r="L814" s="211"/>
      <c r="M814" s="211"/>
    </row>
    <row r="815" spans="1:13">
      <c r="A815" s="6"/>
      <c r="B815" s="2"/>
      <c r="C815" s="3"/>
      <c r="D815" s="3"/>
      <c r="E815" s="4"/>
      <c r="F815" s="256"/>
      <c r="G815" s="249"/>
      <c r="H815" s="3"/>
      <c r="I815" s="243"/>
      <c r="K815" s="211"/>
      <c r="L815" s="211"/>
      <c r="M815" s="211"/>
    </row>
    <row r="816" spans="1:13">
      <c r="A816" s="6"/>
      <c r="B816" s="2"/>
      <c r="C816" s="3"/>
      <c r="D816" s="3"/>
      <c r="E816" s="4"/>
      <c r="F816" s="256"/>
      <c r="G816" s="249"/>
      <c r="H816" s="3"/>
      <c r="I816" s="243"/>
      <c r="K816" s="211"/>
      <c r="L816" s="211"/>
      <c r="M816" s="211"/>
    </row>
    <row r="817" spans="1:13">
      <c r="A817" s="6"/>
      <c r="B817" s="2"/>
      <c r="C817" s="3"/>
      <c r="D817" s="3"/>
      <c r="E817" s="4"/>
      <c r="F817" s="256"/>
      <c r="G817" s="249"/>
      <c r="H817" s="3"/>
      <c r="I817" s="243"/>
      <c r="K817" s="211"/>
      <c r="L817" s="211"/>
      <c r="M817" s="211"/>
    </row>
    <row r="818" spans="1:13">
      <c r="A818" s="6"/>
      <c r="B818" s="2"/>
      <c r="C818" s="3"/>
      <c r="D818" s="3"/>
      <c r="E818" s="4"/>
      <c r="F818" s="256"/>
      <c r="G818" s="249"/>
      <c r="H818" s="3"/>
      <c r="I818" s="243"/>
      <c r="K818" s="211"/>
      <c r="L818" s="211"/>
      <c r="M818" s="211"/>
    </row>
    <row r="819" spans="1:13">
      <c r="A819" s="6"/>
      <c r="B819" s="2"/>
      <c r="C819" s="3"/>
      <c r="D819" s="3"/>
      <c r="E819" s="4"/>
      <c r="F819" s="256"/>
      <c r="G819" s="249"/>
      <c r="H819" s="3"/>
      <c r="I819" s="243"/>
      <c r="K819" s="211"/>
      <c r="L819" s="211"/>
      <c r="M819" s="211"/>
    </row>
    <row r="820" spans="1:13">
      <c r="A820" s="6"/>
      <c r="B820" s="2"/>
      <c r="C820" s="6"/>
      <c r="D820" s="6"/>
      <c r="E820" s="4"/>
      <c r="F820" s="256"/>
      <c r="G820" s="249"/>
      <c r="H820" s="3"/>
      <c r="I820" s="243"/>
      <c r="K820" s="211"/>
      <c r="L820" s="211"/>
      <c r="M820" s="211"/>
    </row>
    <row r="821" spans="1:13">
      <c r="A821" s="6"/>
      <c r="B821" s="2"/>
      <c r="C821" s="3"/>
      <c r="D821" s="3"/>
      <c r="E821" s="4"/>
      <c r="F821" s="256"/>
      <c r="G821" s="249"/>
      <c r="H821" s="3"/>
      <c r="I821" s="243"/>
      <c r="K821" s="211"/>
      <c r="L821" s="211"/>
      <c r="M821" s="211"/>
    </row>
    <row r="822" spans="1:13">
      <c r="A822" s="6"/>
      <c r="B822" s="2"/>
      <c r="C822" s="3"/>
      <c r="D822" s="3"/>
      <c r="E822" s="4"/>
      <c r="F822" s="256"/>
      <c r="G822" s="249"/>
      <c r="H822" s="3"/>
      <c r="I822" s="243"/>
      <c r="K822" s="211"/>
      <c r="L822" s="211"/>
      <c r="M822" s="211"/>
    </row>
    <row r="823" spans="1:13">
      <c r="A823" s="6"/>
      <c r="B823" s="12"/>
      <c r="C823" s="13"/>
      <c r="D823" s="13"/>
      <c r="E823" s="4"/>
      <c r="F823" s="256"/>
      <c r="G823" s="249"/>
      <c r="H823" s="3"/>
      <c r="I823" s="243"/>
      <c r="K823" s="211"/>
      <c r="L823" s="211"/>
      <c r="M823" s="211"/>
    </row>
    <row r="824" spans="1:13">
      <c r="A824" s="6"/>
      <c r="B824" s="12"/>
      <c r="C824" s="13"/>
      <c r="D824" s="13"/>
      <c r="E824" s="4"/>
      <c r="F824" s="256"/>
      <c r="G824" s="249"/>
      <c r="H824" s="3"/>
      <c r="I824" s="243"/>
      <c r="K824" s="211"/>
      <c r="L824" s="211"/>
      <c r="M824" s="211"/>
    </row>
    <row r="825" spans="1:13">
      <c r="A825" s="6"/>
      <c r="B825" s="12"/>
      <c r="C825" s="13"/>
      <c r="D825" s="13"/>
      <c r="E825" s="4"/>
      <c r="F825" s="256"/>
      <c r="G825" s="249"/>
      <c r="H825" s="3"/>
      <c r="I825" s="243"/>
      <c r="K825" s="211"/>
      <c r="L825" s="211"/>
      <c r="M825" s="211"/>
    </row>
    <row r="826" spans="1:13">
      <c r="A826" s="6"/>
      <c r="B826" s="2"/>
      <c r="C826" s="3"/>
      <c r="D826" s="3"/>
      <c r="E826" s="4"/>
      <c r="F826" s="256"/>
      <c r="G826" s="249"/>
      <c r="H826" s="3"/>
      <c r="I826" s="243"/>
      <c r="K826" s="211"/>
      <c r="L826" s="211"/>
      <c r="M826" s="211"/>
    </row>
    <row r="827" spans="1:13">
      <c r="A827" s="6"/>
      <c r="B827" s="2"/>
      <c r="C827" s="3"/>
      <c r="D827" s="3"/>
      <c r="E827" s="4"/>
      <c r="F827" s="256"/>
      <c r="G827" s="249"/>
      <c r="H827" s="3"/>
      <c r="I827" s="243"/>
      <c r="K827" s="211"/>
      <c r="L827" s="211"/>
      <c r="M827" s="211"/>
    </row>
    <row r="828" spans="1:13">
      <c r="A828" s="6"/>
      <c r="B828" s="2"/>
      <c r="C828" s="3"/>
      <c r="D828" s="3"/>
      <c r="E828" s="4"/>
      <c r="F828" s="256"/>
      <c r="G828" s="249"/>
      <c r="H828" s="3"/>
      <c r="I828" s="243"/>
      <c r="K828" s="211"/>
      <c r="L828" s="211"/>
      <c r="M828" s="211"/>
    </row>
    <row r="829" spans="1:13">
      <c r="A829" s="6"/>
      <c r="B829" s="2"/>
      <c r="C829" s="3"/>
      <c r="D829" s="3"/>
      <c r="E829" s="4"/>
      <c r="F829" s="256"/>
      <c r="G829" s="249"/>
      <c r="H829" s="3"/>
      <c r="I829" s="243"/>
      <c r="K829" s="211"/>
      <c r="L829" s="211"/>
      <c r="M829" s="211"/>
    </row>
    <row r="830" spans="1:13">
      <c r="A830" s="6"/>
      <c r="B830" s="2"/>
      <c r="C830" s="3"/>
      <c r="D830" s="3"/>
      <c r="E830" s="4"/>
      <c r="F830" s="256"/>
      <c r="G830" s="249"/>
      <c r="H830" s="3"/>
      <c r="I830" s="243"/>
      <c r="K830" s="211"/>
      <c r="L830" s="211"/>
      <c r="M830" s="211"/>
    </row>
    <row r="831" spans="1:13">
      <c r="A831" s="6"/>
      <c r="B831" s="2"/>
      <c r="C831" s="3"/>
      <c r="D831" s="3"/>
      <c r="E831" s="4"/>
      <c r="F831" s="256"/>
      <c r="G831" s="249"/>
      <c r="H831" s="3"/>
      <c r="I831" s="243"/>
      <c r="K831" s="211"/>
      <c r="L831" s="211"/>
      <c r="M831" s="211"/>
    </row>
    <row r="832" spans="1:13">
      <c r="A832" s="6"/>
      <c r="B832" s="2"/>
      <c r="C832" s="3"/>
      <c r="D832" s="3"/>
      <c r="E832" s="4"/>
      <c r="F832" s="256"/>
      <c r="G832" s="249"/>
      <c r="H832" s="3"/>
      <c r="I832" s="243"/>
      <c r="K832" s="211"/>
      <c r="L832" s="211"/>
      <c r="M832" s="211"/>
    </row>
    <row r="833" spans="1:13">
      <c r="A833" s="6"/>
      <c r="B833" s="2"/>
      <c r="C833" s="3"/>
      <c r="D833" s="3"/>
      <c r="E833" s="4"/>
      <c r="F833" s="256"/>
      <c r="G833" s="249"/>
      <c r="H833" s="3"/>
      <c r="I833" s="243"/>
      <c r="K833" s="211"/>
      <c r="L833" s="211"/>
      <c r="M833" s="211"/>
    </row>
    <row r="834" spans="1:13">
      <c r="A834" s="6"/>
      <c r="B834" s="2"/>
      <c r="C834" s="3"/>
      <c r="D834" s="3"/>
      <c r="E834" s="4"/>
      <c r="F834" s="256"/>
      <c r="G834" s="249"/>
      <c r="H834" s="3"/>
      <c r="I834" s="243"/>
      <c r="K834" s="211"/>
      <c r="L834" s="211"/>
      <c r="M834" s="211"/>
    </row>
    <row r="835" spans="1:13">
      <c r="A835" s="6"/>
      <c r="B835" s="2"/>
      <c r="C835" s="3"/>
      <c r="D835" s="3"/>
      <c r="E835" s="4"/>
      <c r="F835" s="256"/>
      <c r="G835" s="249"/>
      <c r="H835" s="3"/>
      <c r="I835" s="243"/>
      <c r="K835" s="211"/>
      <c r="L835" s="211"/>
      <c r="M835" s="211"/>
    </row>
    <row r="836" spans="1:13">
      <c r="A836" s="6"/>
      <c r="B836" s="2"/>
      <c r="C836" s="3"/>
      <c r="D836" s="3"/>
      <c r="E836" s="4"/>
      <c r="F836" s="256"/>
      <c r="G836" s="249"/>
      <c r="H836" s="3"/>
      <c r="I836" s="243"/>
      <c r="K836" s="211"/>
      <c r="L836" s="211"/>
      <c r="M836" s="211"/>
    </row>
    <row r="837" spans="1:13">
      <c r="A837" s="6"/>
      <c r="B837" s="2"/>
      <c r="C837" s="3"/>
      <c r="D837" s="3"/>
      <c r="E837" s="4"/>
      <c r="F837" s="256"/>
      <c r="G837" s="249"/>
      <c r="H837" s="3"/>
      <c r="I837" s="243"/>
      <c r="K837" s="211"/>
      <c r="L837" s="211"/>
      <c r="M837" s="211"/>
    </row>
    <row r="838" spans="1:13">
      <c r="A838" s="6"/>
      <c r="B838" s="2"/>
      <c r="C838" s="3"/>
      <c r="D838" s="3"/>
      <c r="E838" s="4"/>
      <c r="F838" s="256"/>
      <c r="G838" s="249"/>
      <c r="H838" s="3"/>
      <c r="I838" s="243"/>
      <c r="K838" s="211"/>
      <c r="L838" s="211"/>
      <c r="M838" s="211"/>
    </row>
    <row r="839" spans="1:13">
      <c r="A839" s="6"/>
      <c r="B839" s="2"/>
      <c r="C839" s="3"/>
      <c r="D839" s="3"/>
      <c r="E839" s="4"/>
      <c r="F839" s="256"/>
      <c r="G839" s="249"/>
      <c r="H839" s="3"/>
      <c r="I839" s="243"/>
      <c r="K839" s="211"/>
      <c r="L839" s="211"/>
      <c r="M839" s="211"/>
    </row>
    <row r="840" spans="1:13">
      <c r="A840" s="6"/>
      <c r="B840" s="2"/>
      <c r="C840" s="3"/>
      <c r="D840" s="3"/>
      <c r="E840" s="4"/>
      <c r="F840" s="256"/>
      <c r="G840" s="249"/>
      <c r="H840" s="3"/>
      <c r="I840" s="243"/>
      <c r="K840" s="211"/>
      <c r="L840" s="211"/>
      <c r="M840" s="211"/>
    </row>
    <row r="841" spans="1:13">
      <c r="A841" s="6"/>
      <c r="B841" s="2"/>
      <c r="C841" s="3"/>
      <c r="D841" s="3"/>
      <c r="E841" s="4"/>
      <c r="F841" s="256"/>
      <c r="G841" s="249"/>
      <c r="H841" s="3"/>
      <c r="I841" s="243"/>
      <c r="K841" s="211"/>
      <c r="L841" s="211"/>
      <c r="M841" s="211"/>
    </row>
    <row r="842" spans="1:13">
      <c r="A842" s="6"/>
      <c r="B842" s="2"/>
      <c r="C842" s="3"/>
      <c r="D842" s="3"/>
      <c r="E842" s="4"/>
      <c r="F842" s="256"/>
      <c r="G842" s="249"/>
      <c r="H842" s="3"/>
      <c r="I842" s="243"/>
      <c r="K842" s="211"/>
      <c r="L842" s="211"/>
      <c r="M842" s="211"/>
    </row>
    <row r="843" spans="1:13">
      <c r="A843" s="6"/>
      <c r="B843" s="2"/>
      <c r="C843" s="3"/>
      <c r="D843" s="3"/>
      <c r="E843" s="4"/>
      <c r="F843" s="256"/>
      <c r="G843" s="249"/>
      <c r="H843" s="3"/>
      <c r="I843" s="243"/>
      <c r="K843" s="211"/>
      <c r="L843" s="211"/>
      <c r="M843" s="211"/>
    </row>
    <row r="844" spans="1:13">
      <c r="A844" s="6"/>
      <c r="B844" s="2"/>
      <c r="C844" s="3"/>
      <c r="D844" s="3"/>
      <c r="E844" s="4"/>
      <c r="F844" s="256"/>
      <c r="G844" s="249"/>
      <c r="H844" s="3"/>
      <c r="I844" s="243"/>
      <c r="K844" s="211"/>
      <c r="L844" s="211"/>
      <c r="M844" s="211"/>
    </row>
    <row r="845" spans="1:13">
      <c r="A845" s="6"/>
      <c r="B845" s="2"/>
      <c r="C845" s="3"/>
      <c r="D845" s="3"/>
      <c r="E845" s="4"/>
      <c r="F845" s="256"/>
      <c r="G845" s="249"/>
      <c r="H845" s="3"/>
      <c r="I845" s="243"/>
      <c r="K845" s="211"/>
      <c r="L845" s="211"/>
      <c r="M845" s="211"/>
    </row>
    <row r="846" spans="1:13">
      <c r="A846" s="6"/>
      <c r="B846" s="2"/>
      <c r="C846" s="3"/>
      <c r="D846" s="3"/>
      <c r="E846" s="4"/>
      <c r="F846" s="256"/>
      <c r="G846" s="249"/>
      <c r="H846" s="3"/>
      <c r="I846" s="243"/>
      <c r="K846" s="211"/>
      <c r="L846" s="211"/>
      <c r="M846" s="211"/>
    </row>
    <row r="847" spans="1:13">
      <c r="A847" s="6"/>
      <c r="B847" s="2"/>
      <c r="C847" s="3"/>
      <c r="D847" s="3"/>
      <c r="E847" s="4"/>
      <c r="F847" s="256"/>
      <c r="G847" s="249"/>
      <c r="H847" s="3"/>
      <c r="I847" s="243"/>
      <c r="K847" s="211"/>
      <c r="L847" s="211"/>
      <c r="M847" s="211"/>
    </row>
    <row r="848" spans="1:13">
      <c r="A848" s="6"/>
      <c r="B848" s="2"/>
      <c r="C848" s="3"/>
      <c r="D848" s="3"/>
      <c r="E848" s="4"/>
      <c r="F848" s="256"/>
      <c r="G848" s="249"/>
      <c r="H848" s="3"/>
      <c r="I848" s="243"/>
      <c r="K848" s="211"/>
      <c r="L848" s="211"/>
      <c r="M848" s="211"/>
    </row>
    <row r="849" spans="1:13">
      <c r="A849" s="6"/>
      <c r="B849" s="2"/>
      <c r="C849" s="3"/>
      <c r="D849" s="3"/>
      <c r="E849" s="4"/>
      <c r="F849" s="256"/>
      <c r="G849" s="249"/>
      <c r="H849" s="3"/>
      <c r="I849" s="243"/>
      <c r="K849" s="211"/>
      <c r="L849" s="211"/>
      <c r="M849" s="211"/>
    </row>
    <row r="850" spans="1:13">
      <c r="A850" s="6"/>
      <c r="B850" s="2"/>
      <c r="C850" s="3"/>
      <c r="D850" s="3"/>
      <c r="E850" s="4"/>
      <c r="F850" s="256"/>
      <c r="G850" s="249"/>
      <c r="H850" s="3"/>
      <c r="I850" s="243"/>
      <c r="K850" s="211"/>
      <c r="L850" s="211"/>
      <c r="M850" s="211"/>
    </row>
    <row r="851" spans="1:13">
      <c r="A851" s="6"/>
      <c r="B851" s="2"/>
      <c r="C851" s="3"/>
      <c r="D851" s="3"/>
      <c r="E851" s="4"/>
      <c r="F851" s="256"/>
      <c r="G851" s="249"/>
      <c r="H851" s="3"/>
      <c r="I851" s="243"/>
      <c r="K851" s="211"/>
      <c r="L851" s="211"/>
      <c r="M851" s="211"/>
    </row>
    <row r="852" spans="1:13">
      <c r="A852" s="6"/>
      <c r="B852" s="2"/>
      <c r="C852" s="3"/>
      <c r="D852" s="3"/>
      <c r="E852" s="4"/>
      <c r="F852" s="256"/>
      <c r="G852" s="249"/>
      <c r="H852" s="3"/>
      <c r="I852" s="243"/>
      <c r="K852" s="211"/>
      <c r="L852" s="211"/>
      <c r="M852" s="211"/>
    </row>
    <row r="853" spans="1:13">
      <c r="A853" s="6"/>
      <c r="B853" s="2"/>
      <c r="C853" s="3"/>
      <c r="D853" s="3"/>
      <c r="E853" s="4"/>
      <c r="F853" s="256"/>
      <c r="G853" s="249"/>
      <c r="H853" s="3"/>
      <c r="I853" s="243"/>
      <c r="K853" s="211"/>
      <c r="L853" s="211"/>
      <c r="M853" s="211"/>
    </row>
    <row r="854" spans="1:13">
      <c r="A854" s="6"/>
      <c r="B854" s="2"/>
      <c r="C854" s="3"/>
      <c r="D854" s="3"/>
      <c r="E854" s="4"/>
      <c r="F854" s="256"/>
      <c r="G854" s="249"/>
      <c r="H854" s="3"/>
      <c r="I854" s="243"/>
      <c r="K854" s="211"/>
      <c r="L854" s="211"/>
      <c r="M854" s="211"/>
    </row>
    <row r="855" spans="1:13">
      <c r="A855" s="6"/>
      <c r="B855" s="2"/>
      <c r="C855" s="3"/>
      <c r="D855" s="3"/>
      <c r="E855" s="4"/>
      <c r="F855" s="256"/>
      <c r="G855" s="249"/>
      <c r="H855" s="3"/>
      <c r="I855" s="243"/>
      <c r="K855" s="211"/>
      <c r="L855" s="211"/>
      <c r="M855" s="211"/>
    </row>
    <row r="856" spans="1:13">
      <c r="A856" s="6"/>
      <c r="B856" s="2"/>
      <c r="C856" s="3"/>
      <c r="D856" s="3"/>
      <c r="E856" s="4"/>
      <c r="F856" s="256"/>
      <c r="G856" s="249"/>
      <c r="H856" s="3"/>
      <c r="I856" s="243"/>
      <c r="K856" s="211"/>
      <c r="L856" s="211"/>
      <c r="M856" s="211"/>
    </row>
    <row r="857" spans="1:13">
      <c r="A857" s="6"/>
      <c r="B857" s="2"/>
      <c r="C857" s="6"/>
      <c r="D857" s="6"/>
      <c r="E857" s="4"/>
      <c r="F857" s="256"/>
      <c r="G857" s="249"/>
      <c r="H857" s="3"/>
      <c r="I857" s="243"/>
      <c r="K857" s="211"/>
      <c r="L857" s="211"/>
      <c r="M857" s="211"/>
    </row>
    <row r="858" spans="1:13">
      <c r="A858" s="6"/>
      <c r="B858" s="2"/>
      <c r="C858" s="3"/>
      <c r="D858" s="3"/>
      <c r="E858" s="4"/>
      <c r="F858" s="256"/>
      <c r="G858" s="249"/>
      <c r="H858" s="3"/>
      <c r="I858" s="243"/>
      <c r="K858" s="211"/>
      <c r="L858" s="211"/>
      <c r="M858" s="211"/>
    </row>
    <row r="859" spans="1:13">
      <c r="A859" s="6"/>
      <c r="B859" s="2"/>
      <c r="C859" s="3"/>
      <c r="D859" s="3"/>
      <c r="E859" s="4"/>
      <c r="F859" s="256"/>
      <c r="G859" s="249"/>
      <c r="H859" s="3"/>
      <c r="I859" s="243"/>
      <c r="K859" s="211"/>
      <c r="L859" s="211"/>
      <c r="M859" s="211"/>
    </row>
    <row r="860" spans="1:13">
      <c r="A860" s="6"/>
      <c r="B860" s="12"/>
      <c r="C860" s="13"/>
      <c r="D860" s="13"/>
      <c r="E860" s="4"/>
      <c r="F860" s="256"/>
      <c r="G860" s="249"/>
      <c r="H860" s="3"/>
      <c r="I860" s="243"/>
      <c r="K860" s="211"/>
      <c r="L860" s="211"/>
      <c r="M860" s="211"/>
    </row>
    <row r="861" spans="1:13">
      <c r="A861" s="6"/>
      <c r="B861" s="12"/>
      <c r="C861" s="13"/>
      <c r="D861" s="13"/>
      <c r="E861" s="4"/>
      <c r="F861" s="256"/>
      <c r="G861" s="249"/>
      <c r="H861" s="3"/>
      <c r="I861" s="243"/>
      <c r="K861" s="211"/>
      <c r="L861" s="211"/>
      <c r="M861" s="211"/>
    </row>
    <row r="862" spans="1:13">
      <c r="A862" s="6"/>
      <c r="B862" s="12"/>
      <c r="C862" s="13"/>
      <c r="D862" s="13"/>
      <c r="E862" s="4"/>
      <c r="F862" s="256"/>
      <c r="G862" s="249"/>
      <c r="H862" s="3"/>
      <c r="I862" s="243"/>
      <c r="K862" s="211"/>
      <c r="L862" s="211"/>
      <c r="M862" s="211"/>
    </row>
    <row r="863" spans="1:13">
      <c r="A863" s="6"/>
      <c r="B863" s="2"/>
      <c r="C863" s="3"/>
      <c r="D863" s="3"/>
      <c r="E863" s="4"/>
      <c r="F863" s="256"/>
      <c r="G863" s="249"/>
      <c r="H863" s="3"/>
      <c r="I863" s="243"/>
      <c r="K863" s="211"/>
      <c r="L863" s="211"/>
      <c r="M863" s="211"/>
    </row>
    <row r="864" spans="1:13">
      <c r="A864" s="6"/>
      <c r="B864" s="2"/>
      <c r="C864" s="3"/>
      <c r="D864" s="3"/>
      <c r="E864" s="4"/>
      <c r="F864" s="256"/>
      <c r="G864" s="249"/>
      <c r="H864" s="3"/>
      <c r="I864" s="243"/>
      <c r="K864" s="211"/>
      <c r="L864" s="211"/>
      <c r="M864" s="211"/>
    </row>
    <row r="865" spans="1:13">
      <c r="A865" s="6"/>
      <c r="B865" s="2"/>
      <c r="C865" s="3"/>
      <c r="D865" s="3"/>
      <c r="E865" s="4"/>
      <c r="F865" s="256"/>
      <c r="G865" s="249"/>
      <c r="H865" s="3"/>
      <c r="I865" s="243"/>
      <c r="K865" s="211"/>
      <c r="L865" s="211"/>
      <c r="M865" s="211"/>
    </row>
    <row r="866" spans="1:13">
      <c r="A866" s="6"/>
      <c r="B866" s="2"/>
      <c r="C866" s="3"/>
      <c r="D866" s="3"/>
      <c r="E866" s="4"/>
      <c r="F866" s="256"/>
      <c r="G866" s="249"/>
      <c r="H866" s="3"/>
      <c r="I866" s="243"/>
      <c r="K866" s="211"/>
      <c r="L866" s="211"/>
      <c r="M866" s="211"/>
    </row>
    <row r="867" spans="1:13">
      <c r="A867" s="6"/>
      <c r="B867" s="2"/>
      <c r="C867" s="3"/>
      <c r="D867" s="3"/>
      <c r="E867" s="4"/>
      <c r="F867" s="256"/>
      <c r="G867" s="249"/>
      <c r="H867" s="3"/>
      <c r="I867" s="243"/>
      <c r="K867" s="211"/>
      <c r="L867" s="211"/>
      <c r="M867" s="211"/>
    </row>
    <row r="868" spans="1:13">
      <c r="A868" s="6"/>
      <c r="B868" s="2"/>
      <c r="C868" s="3"/>
      <c r="D868" s="3"/>
      <c r="E868" s="4"/>
      <c r="F868" s="256"/>
      <c r="G868" s="249"/>
      <c r="H868" s="3"/>
      <c r="I868" s="243"/>
      <c r="K868" s="211"/>
      <c r="L868" s="211"/>
      <c r="M868" s="211"/>
    </row>
    <row r="869" spans="1:13">
      <c r="A869" s="6"/>
      <c r="B869" s="2"/>
      <c r="C869" s="3"/>
      <c r="D869" s="3"/>
      <c r="E869" s="4"/>
      <c r="F869" s="256"/>
      <c r="G869" s="249"/>
      <c r="H869" s="3"/>
      <c r="I869" s="243"/>
      <c r="K869" s="211"/>
      <c r="L869" s="211"/>
      <c r="M869" s="211"/>
    </row>
    <row r="870" spans="1:13">
      <c r="A870" s="6"/>
      <c r="B870" s="2"/>
      <c r="C870" s="3"/>
      <c r="D870" s="3"/>
      <c r="E870" s="4"/>
      <c r="F870" s="256"/>
      <c r="G870" s="249"/>
      <c r="H870" s="3"/>
      <c r="I870" s="243"/>
      <c r="K870" s="211"/>
      <c r="L870" s="211"/>
      <c r="M870" s="211"/>
    </row>
    <row r="871" spans="1:13">
      <c r="A871" s="6"/>
      <c r="B871" s="2"/>
      <c r="C871" s="3"/>
      <c r="D871" s="3"/>
      <c r="E871" s="4"/>
      <c r="F871" s="256"/>
      <c r="G871" s="249"/>
      <c r="H871" s="3"/>
      <c r="I871" s="243"/>
      <c r="K871" s="211"/>
      <c r="L871" s="211"/>
      <c r="M871" s="211"/>
    </row>
    <row r="872" spans="1:13">
      <c r="A872" s="6"/>
      <c r="B872" s="2"/>
      <c r="C872" s="3"/>
      <c r="D872" s="3"/>
      <c r="E872" s="4"/>
      <c r="F872" s="256"/>
      <c r="G872" s="249"/>
      <c r="H872" s="3"/>
      <c r="I872" s="243"/>
      <c r="K872" s="211"/>
      <c r="L872" s="211"/>
      <c r="M872" s="211"/>
    </row>
    <row r="873" spans="1:13">
      <c r="A873" s="6"/>
      <c r="B873" s="2"/>
      <c r="C873" s="3"/>
      <c r="D873" s="3"/>
      <c r="E873" s="4"/>
      <c r="F873" s="256"/>
      <c r="G873" s="249"/>
      <c r="H873" s="3"/>
      <c r="I873" s="243"/>
      <c r="K873" s="211"/>
      <c r="L873" s="211"/>
      <c r="M873" s="211"/>
    </row>
    <row r="874" spans="1:13">
      <c r="A874" s="6"/>
      <c r="B874" s="2"/>
      <c r="C874" s="3"/>
      <c r="D874" s="3"/>
      <c r="E874" s="4"/>
      <c r="F874" s="256"/>
      <c r="G874" s="249"/>
      <c r="H874" s="3"/>
      <c r="I874" s="243"/>
      <c r="K874" s="211"/>
      <c r="L874" s="211"/>
      <c r="M874" s="211"/>
    </row>
    <row r="875" spans="1:13">
      <c r="A875" s="6"/>
      <c r="B875" s="2"/>
      <c r="C875" s="3"/>
      <c r="D875" s="3"/>
      <c r="E875" s="4"/>
      <c r="F875" s="256"/>
      <c r="G875" s="249"/>
      <c r="H875" s="3"/>
      <c r="I875" s="243"/>
      <c r="K875" s="211"/>
      <c r="L875" s="211"/>
      <c r="M875" s="211"/>
    </row>
    <row r="876" spans="1:13">
      <c r="A876" s="6"/>
      <c r="B876" s="2"/>
      <c r="C876" s="3"/>
      <c r="D876" s="3"/>
      <c r="E876" s="4"/>
      <c r="F876" s="256"/>
      <c r="G876" s="249"/>
      <c r="H876" s="3"/>
      <c r="I876" s="243"/>
      <c r="K876" s="211"/>
      <c r="L876" s="211"/>
      <c r="M876" s="211"/>
    </row>
    <row r="877" spans="1:13">
      <c r="A877" s="6"/>
      <c r="B877" s="2"/>
      <c r="C877" s="3"/>
      <c r="D877" s="3"/>
      <c r="E877" s="4"/>
      <c r="F877" s="256"/>
      <c r="G877" s="249"/>
      <c r="H877" s="3"/>
      <c r="I877" s="243"/>
      <c r="K877" s="211"/>
      <c r="L877" s="211"/>
      <c r="M877" s="211"/>
    </row>
    <row r="878" spans="1:13">
      <c r="A878" s="6"/>
      <c r="B878" s="2"/>
      <c r="C878" s="3"/>
      <c r="D878" s="3"/>
      <c r="E878" s="4"/>
      <c r="F878" s="256"/>
      <c r="G878" s="249"/>
      <c r="H878" s="3"/>
      <c r="I878" s="243"/>
      <c r="K878" s="211"/>
      <c r="L878" s="211"/>
      <c r="M878" s="211"/>
    </row>
    <row r="879" spans="1:13">
      <c r="A879" s="6"/>
      <c r="B879" s="2"/>
      <c r="C879" s="3"/>
      <c r="D879" s="3"/>
      <c r="E879" s="4"/>
      <c r="F879" s="256"/>
      <c r="G879" s="249"/>
      <c r="H879" s="3"/>
      <c r="I879" s="243"/>
      <c r="K879" s="211"/>
      <c r="L879" s="211"/>
      <c r="M879" s="211"/>
    </row>
    <row r="880" spans="1:13">
      <c r="A880" s="6"/>
      <c r="B880" s="2"/>
      <c r="C880" s="3"/>
      <c r="D880" s="3"/>
      <c r="E880" s="4"/>
      <c r="F880" s="256"/>
      <c r="G880" s="249"/>
      <c r="H880" s="3"/>
      <c r="I880" s="243"/>
      <c r="K880" s="211"/>
      <c r="L880" s="211"/>
      <c r="M880" s="211"/>
    </row>
    <row r="881" spans="1:13">
      <c r="A881" s="6"/>
      <c r="B881" s="2"/>
      <c r="C881" s="3"/>
      <c r="D881" s="3"/>
      <c r="E881" s="4"/>
      <c r="F881" s="256"/>
      <c r="G881" s="249"/>
      <c r="H881" s="3"/>
      <c r="I881" s="243"/>
      <c r="K881" s="211"/>
      <c r="L881" s="211"/>
      <c r="M881" s="211"/>
    </row>
    <row r="882" spans="1:13">
      <c r="A882" s="6"/>
      <c r="B882" s="2"/>
      <c r="C882" s="3"/>
      <c r="D882" s="3"/>
      <c r="E882" s="4"/>
      <c r="F882" s="256"/>
      <c r="G882" s="249"/>
      <c r="H882" s="3"/>
      <c r="I882" s="243"/>
      <c r="K882" s="211"/>
      <c r="L882" s="211"/>
      <c r="M882" s="211"/>
    </row>
    <row r="883" spans="1:13">
      <c r="A883" s="6"/>
      <c r="B883" s="2"/>
      <c r="C883" s="3"/>
      <c r="D883" s="3"/>
      <c r="E883" s="4"/>
      <c r="F883" s="256"/>
      <c r="G883" s="249"/>
      <c r="H883" s="3"/>
      <c r="I883" s="243"/>
      <c r="K883" s="211"/>
      <c r="L883" s="211"/>
      <c r="M883" s="211"/>
    </row>
    <row r="884" spans="1:13">
      <c r="A884" s="6"/>
      <c r="B884" s="2"/>
      <c r="C884" s="3"/>
      <c r="D884" s="3"/>
      <c r="E884" s="4"/>
      <c r="F884" s="256"/>
      <c r="G884" s="249"/>
      <c r="H884" s="3"/>
      <c r="I884" s="243"/>
      <c r="K884" s="211"/>
      <c r="L884" s="211"/>
      <c r="M884" s="211"/>
    </row>
    <row r="885" spans="1:13">
      <c r="A885" s="6"/>
      <c r="B885" s="2"/>
      <c r="C885" s="3"/>
      <c r="D885" s="3"/>
      <c r="E885" s="4"/>
      <c r="F885" s="256"/>
      <c r="G885" s="249"/>
      <c r="H885" s="3"/>
      <c r="I885" s="243"/>
      <c r="K885" s="211"/>
      <c r="L885" s="211"/>
      <c r="M885" s="211"/>
    </row>
    <row r="886" spans="1:13">
      <c r="A886" s="6"/>
      <c r="B886" s="2"/>
      <c r="C886" s="3"/>
      <c r="D886" s="3"/>
      <c r="E886" s="4"/>
      <c r="F886" s="256"/>
      <c r="G886" s="249"/>
      <c r="H886" s="3"/>
      <c r="I886" s="243"/>
      <c r="K886" s="211"/>
      <c r="L886" s="211"/>
      <c r="M886" s="211"/>
    </row>
    <row r="887" spans="1:13">
      <c r="A887" s="6"/>
      <c r="B887" s="2"/>
      <c r="C887" s="3"/>
      <c r="D887" s="3"/>
      <c r="E887" s="4"/>
      <c r="F887" s="256"/>
      <c r="G887" s="249"/>
      <c r="H887" s="3"/>
      <c r="I887" s="243"/>
      <c r="K887" s="211"/>
      <c r="L887" s="211"/>
      <c r="M887" s="211"/>
    </row>
    <row r="888" spans="1:13">
      <c r="A888" s="6"/>
      <c r="B888" s="2"/>
      <c r="C888" s="3"/>
      <c r="D888" s="3"/>
      <c r="E888" s="4"/>
      <c r="F888" s="256"/>
      <c r="G888" s="249"/>
      <c r="H888" s="3"/>
      <c r="I888" s="243"/>
      <c r="K888" s="211"/>
      <c r="L888" s="211"/>
      <c r="M888" s="211"/>
    </row>
    <row r="889" spans="1:13">
      <c r="A889" s="6"/>
      <c r="B889" s="2"/>
      <c r="C889" s="3"/>
      <c r="D889" s="3"/>
      <c r="E889" s="4"/>
      <c r="F889" s="256"/>
      <c r="G889" s="249"/>
      <c r="H889" s="3"/>
      <c r="I889" s="243"/>
      <c r="K889" s="211"/>
      <c r="L889" s="211"/>
      <c r="M889" s="211"/>
    </row>
    <row r="890" spans="1:13">
      <c r="A890" s="6"/>
      <c r="B890" s="2"/>
      <c r="C890" s="3"/>
      <c r="D890" s="3"/>
      <c r="E890" s="4"/>
      <c r="F890" s="256"/>
      <c r="G890" s="249"/>
      <c r="H890" s="3"/>
      <c r="I890" s="243"/>
      <c r="K890" s="211"/>
      <c r="L890" s="211"/>
      <c r="M890" s="211"/>
    </row>
    <row r="891" spans="1:13">
      <c r="A891" s="6"/>
      <c r="B891" s="2"/>
      <c r="C891" s="3"/>
      <c r="D891" s="3"/>
      <c r="E891" s="4"/>
      <c r="F891" s="256"/>
      <c r="G891" s="249"/>
      <c r="H891" s="3"/>
      <c r="I891" s="243"/>
      <c r="K891" s="211"/>
      <c r="L891" s="211"/>
      <c r="M891" s="211"/>
    </row>
    <row r="892" spans="1:13">
      <c r="A892" s="6"/>
      <c r="B892" s="2"/>
      <c r="C892" s="3"/>
      <c r="D892" s="3"/>
      <c r="E892" s="4"/>
      <c r="F892" s="256"/>
      <c r="G892" s="249"/>
      <c r="H892" s="3"/>
      <c r="I892" s="243"/>
      <c r="K892" s="211"/>
      <c r="L892" s="211"/>
      <c r="M892" s="211"/>
    </row>
    <row r="893" spans="1:13">
      <c r="A893" s="6"/>
      <c r="B893" s="2"/>
      <c r="C893" s="3"/>
      <c r="D893" s="3"/>
      <c r="E893" s="4"/>
      <c r="F893" s="256"/>
      <c r="G893" s="249"/>
      <c r="H893" s="3"/>
      <c r="I893" s="243"/>
      <c r="K893" s="211"/>
      <c r="L893" s="211"/>
      <c r="M893" s="211"/>
    </row>
    <row r="894" spans="1:13">
      <c r="A894" s="6"/>
      <c r="B894" s="2"/>
      <c r="C894" s="6"/>
      <c r="D894" s="6"/>
      <c r="E894" s="4"/>
      <c r="F894" s="256"/>
      <c r="G894" s="249"/>
      <c r="H894" s="3"/>
      <c r="I894" s="243"/>
      <c r="K894" s="211"/>
      <c r="L894" s="211"/>
      <c r="M894" s="211"/>
    </row>
    <row r="895" spans="1:13">
      <c r="A895" s="6"/>
      <c r="B895" s="2"/>
      <c r="C895" s="3"/>
      <c r="D895" s="3"/>
      <c r="E895" s="4"/>
      <c r="F895" s="256"/>
      <c r="G895" s="249"/>
      <c r="H895" s="3"/>
      <c r="I895" s="243"/>
      <c r="K895" s="211"/>
      <c r="L895" s="211"/>
      <c r="M895" s="211"/>
    </row>
    <row r="896" spans="1:13">
      <c r="A896" s="6"/>
      <c r="B896" s="2"/>
      <c r="C896" s="3"/>
      <c r="D896" s="3"/>
      <c r="E896" s="4"/>
      <c r="F896" s="256"/>
      <c r="G896" s="249"/>
      <c r="H896" s="3"/>
      <c r="I896" s="243"/>
      <c r="K896" s="211"/>
      <c r="L896" s="211"/>
      <c r="M896" s="211"/>
    </row>
    <row r="897" spans="1:13">
      <c r="A897" s="6"/>
      <c r="B897" s="12"/>
      <c r="C897" s="13"/>
      <c r="D897" s="13"/>
      <c r="E897" s="4"/>
      <c r="F897" s="256"/>
      <c r="G897" s="249"/>
      <c r="H897" s="3"/>
      <c r="I897" s="243"/>
      <c r="K897" s="211"/>
      <c r="L897" s="211"/>
      <c r="M897" s="211"/>
    </row>
    <row r="898" spans="1:13">
      <c r="A898" s="6"/>
      <c r="B898" s="12"/>
      <c r="C898" s="13"/>
      <c r="D898" s="13"/>
      <c r="E898" s="4"/>
      <c r="F898" s="256"/>
      <c r="G898" s="249"/>
      <c r="H898" s="3"/>
      <c r="I898" s="243"/>
      <c r="K898" s="211"/>
      <c r="L898" s="211"/>
      <c r="M898" s="211"/>
    </row>
    <row r="899" spans="1:13">
      <c r="A899" s="6"/>
      <c r="B899" s="12"/>
      <c r="C899" s="13"/>
      <c r="D899" s="13"/>
      <c r="E899" s="4"/>
      <c r="F899" s="256"/>
      <c r="G899" s="249"/>
      <c r="H899" s="3"/>
      <c r="I899" s="243"/>
      <c r="K899" s="211"/>
      <c r="L899" s="211"/>
      <c r="M899" s="211"/>
    </row>
    <row r="900" spans="1:13">
      <c r="A900" s="6"/>
      <c r="B900" s="2"/>
      <c r="C900" s="3"/>
      <c r="D900" s="3"/>
      <c r="E900" s="4"/>
      <c r="F900" s="256"/>
      <c r="G900" s="249"/>
      <c r="H900" s="3"/>
      <c r="I900" s="243"/>
      <c r="K900" s="211"/>
      <c r="L900" s="211"/>
      <c r="M900" s="211"/>
    </row>
    <row r="901" spans="1:13">
      <c r="A901" s="6"/>
      <c r="B901" s="2"/>
      <c r="C901" s="3"/>
      <c r="D901" s="3"/>
      <c r="E901" s="4"/>
      <c r="F901" s="256"/>
      <c r="G901" s="249"/>
      <c r="H901" s="3"/>
      <c r="I901" s="243"/>
      <c r="K901" s="211"/>
      <c r="L901" s="211"/>
      <c r="M901" s="211"/>
    </row>
    <row r="902" spans="1:13">
      <c r="A902" s="6"/>
      <c r="B902" s="2"/>
      <c r="C902" s="3"/>
      <c r="D902" s="3"/>
      <c r="E902" s="4"/>
      <c r="F902" s="256"/>
      <c r="G902" s="249"/>
      <c r="H902" s="3"/>
      <c r="I902" s="243"/>
      <c r="K902" s="211"/>
      <c r="L902" s="211"/>
      <c r="M902" s="211"/>
    </row>
    <row r="903" spans="1:13">
      <c r="A903" s="6"/>
      <c r="B903" s="2"/>
      <c r="C903" s="3"/>
      <c r="D903" s="3"/>
      <c r="E903" s="4"/>
      <c r="F903" s="256"/>
      <c r="G903" s="249"/>
      <c r="H903" s="3"/>
      <c r="I903" s="243"/>
      <c r="K903" s="211"/>
      <c r="L903" s="211"/>
      <c r="M903" s="211"/>
    </row>
    <row r="904" spans="1:13">
      <c r="A904" s="6"/>
      <c r="B904" s="2"/>
      <c r="C904" s="3"/>
      <c r="D904" s="3"/>
      <c r="E904" s="4"/>
      <c r="F904" s="256"/>
      <c r="G904" s="249"/>
      <c r="H904" s="3"/>
      <c r="I904" s="243"/>
      <c r="K904" s="211"/>
      <c r="L904" s="211"/>
      <c r="M904" s="211"/>
    </row>
    <row r="905" spans="1:13">
      <c r="A905" s="6"/>
      <c r="B905" s="2"/>
      <c r="C905" s="3"/>
      <c r="D905" s="3"/>
      <c r="E905" s="4"/>
      <c r="F905" s="256"/>
      <c r="G905" s="249"/>
      <c r="H905" s="3"/>
      <c r="I905" s="243"/>
      <c r="K905" s="211"/>
      <c r="L905" s="211"/>
      <c r="M905" s="211"/>
    </row>
    <row r="906" spans="1:13">
      <c r="A906" s="6"/>
      <c r="B906" s="2"/>
      <c r="C906" s="3"/>
      <c r="D906" s="3"/>
      <c r="E906" s="4"/>
      <c r="F906" s="256"/>
      <c r="G906" s="249"/>
      <c r="H906" s="3"/>
      <c r="I906" s="243"/>
      <c r="K906" s="211"/>
      <c r="L906" s="211"/>
      <c r="M906" s="211"/>
    </row>
    <row r="907" spans="1:13">
      <c r="A907" s="6"/>
      <c r="B907" s="2"/>
      <c r="C907" s="3"/>
      <c r="D907" s="3"/>
      <c r="E907" s="4"/>
      <c r="F907" s="256"/>
      <c r="G907" s="249"/>
      <c r="H907" s="3"/>
      <c r="I907" s="243"/>
      <c r="K907" s="211"/>
      <c r="L907" s="211"/>
      <c r="M907" s="211"/>
    </row>
    <row r="908" spans="1:13">
      <c r="A908" s="6"/>
      <c r="B908" s="2"/>
      <c r="C908" s="3"/>
      <c r="D908" s="3"/>
      <c r="E908" s="4"/>
      <c r="F908" s="256"/>
      <c r="G908" s="249"/>
      <c r="H908" s="3"/>
      <c r="I908" s="243"/>
      <c r="K908" s="211"/>
      <c r="L908" s="211"/>
      <c r="M908" s="211"/>
    </row>
    <row r="909" spans="1:13">
      <c r="A909" s="6"/>
      <c r="B909" s="2"/>
      <c r="C909" s="3"/>
      <c r="D909" s="3"/>
      <c r="E909" s="4"/>
      <c r="F909" s="256"/>
      <c r="G909" s="249"/>
      <c r="H909" s="3"/>
      <c r="I909" s="243"/>
      <c r="K909" s="211"/>
      <c r="L909" s="211"/>
      <c r="M909" s="211"/>
    </row>
    <row r="910" spans="1:13">
      <c r="A910" s="6"/>
      <c r="B910" s="2"/>
      <c r="C910" s="3"/>
      <c r="D910" s="3"/>
      <c r="E910" s="4"/>
      <c r="F910" s="256"/>
      <c r="G910" s="249"/>
      <c r="H910" s="3"/>
      <c r="I910" s="243"/>
      <c r="K910" s="211"/>
      <c r="L910" s="211"/>
      <c r="M910" s="211"/>
    </row>
    <row r="911" spans="1:13">
      <c r="A911" s="6"/>
      <c r="B911" s="2"/>
      <c r="C911" s="3"/>
      <c r="D911" s="3"/>
      <c r="E911" s="4"/>
      <c r="F911" s="256"/>
      <c r="G911" s="249"/>
      <c r="H911" s="3"/>
      <c r="I911" s="243"/>
      <c r="K911" s="211"/>
      <c r="L911" s="211"/>
      <c r="M911" s="211"/>
    </row>
    <row r="912" spans="1:13">
      <c r="A912" s="6"/>
      <c r="B912" s="2"/>
      <c r="C912" s="3"/>
      <c r="D912" s="3"/>
      <c r="E912" s="4"/>
      <c r="F912" s="256"/>
      <c r="G912" s="249"/>
      <c r="H912" s="3"/>
      <c r="I912" s="243"/>
      <c r="K912" s="211"/>
      <c r="L912" s="211"/>
      <c r="M912" s="211"/>
    </row>
    <row r="913" spans="1:13">
      <c r="A913" s="6"/>
      <c r="B913" s="2"/>
      <c r="C913" s="3"/>
      <c r="D913" s="3"/>
      <c r="E913" s="4"/>
      <c r="F913" s="256"/>
      <c r="G913" s="249"/>
      <c r="H913" s="3"/>
      <c r="I913" s="243"/>
      <c r="K913" s="211"/>
      <c r="L913" s="211"/>
      <c r="M913" s="211"/>
    </row>
    <row r="914" spans="1:13">
      <c r="A914" s="6"/>
      <c r="B914" s="2"/>
      <c r="C914" s="3"/>
      <c r="D914" s="3"/>
      <c r="E914" s="4"/>
      <c r="F914" s="256"/>
      <c r="G914" s="249"/>
      <c r="H914" s="3"/>
      <c r="I914" s="243"/>
      <c r="K914" s="211"/>
      <c r="L914" s="211"/>
      <c r="M914" s="211"/>
    </row>
    <row r="915" spans="1:13">
      <c r="A915" s="6"/>
      <c r="B915" s="2"/>
      <c r="C915" s="3"/>
      <c r="D915" s="3"/>
      <c r="E915" s="4"/>
      <c r="F915" s="256"/>
      <c r="G915" s="249"/>
      <c r="H915" s="3"/>
      <c r="I915" s="243"/>
      <c r="K915" s="211"/>
      <c r="L915" s="211"/>
      <c r="M915" s="211"/>
    </row>
    <row r="916" spans="1:13">
      <c r="A916" s="6"/>
      <c r="B916" s="2"/>
      <c r="C916" s="3"/>
      <c r="D916" s="3"/>
      <c r="E916" s="4"/>
      <c r="F916" s="256"/>
      <c r="G916" s="249"/>
      <c r="H916" s="3"/>
      <c r="I916" s="243"/>
      <c r="K916" s="211"/>
      <c r="L916" s="211"/>
      <c r="M916" s="211"/>
    </row>
    <row r="917" spans="1:13">
      <c r="A917" s="6"/>
      <c r="B917" s="2"/>
      <c r="C917" s="3"/>
      <c r="D917" s="3"/>
      <c r="E917" s="4"/>
      <c r="F917" s="256"/>
      <c r="G917" s="249"/>
      <c r="H917" s="3"/>
      <c r="I917" s="243"/>
      <c r="K917" s="211"/>
      <c r="L917" s="211"/>
      <c r="M917" s="211"/>
    </row>
    <row r="918" spans="1:13">
      <c r="A918" s="6"/>
      <c r="B918" s="2"/>
      <c r="C918" s="3"/>
      <c r="D918" s="3"/>
      <c r="E918" s="4"/>
      <c r="F918" s="256"/>
      <c r="G918" s="249"/>
      <c r="H918" s="3"/>
      <c r="I918" s="243"/>
      <c r="K918" s="211"/>
      <c r="L918" s="211"/>
      <c r="M918" s="211"/>
    </row>
    <row r="919" spans="1:13">
      <c r="A919" s="6"/>
      <c r="B919" s="2"/>
      <c r="C919" s="3"/>
      <c r="D919" s="3"/>
      <c r="E919" s="4"/>
      <c r="F919" s="256"/>
      <c r="G919" s="249"/>
      <c r="H919" s="3"/>
      <c r="I919" s="243"/>
      <c r="K919" s="211"/>
      <c r="L919" s="211"/>
      <c r="M919" s="211"/>
    </row>
    <row r="920" spans="1:13">
      <c r="A920" s="6"/>
      <c r="B920" s="2"/>
      <c r="C920" s="3"/>
      <c r="D920" s="3"/>
      <c r="E920" s="4"/>
      <c r="F920" s="256"/>
      <c r="G920" s="249"/>
      <c r="H920" s="3"/>
      <c r="I920" s="243"/>
      <c r="K920" s="211"/>
      <c r="L920" s="211"/>
      <c r="M920" s="211"/>
    </row>
    <row r="921" spans="1:13">
      <c r="A921" s="6"/>
      <c r="B921" s="2"/>
      <c r="C921" s="3"/>
      <c r="D921" s="3"/>
      <c r="E921" s="4"/>
      <c r="F921" s="256"/>
      <c r="G921" s="249"/>
      <c r="H921" s="3"/>
      <c r="I921" s="243"/>
      <c r="K921" s="211"/>
      <c r="L921" s="211"/>
      <c r="M921" s="211"/>
    </row>
    <row r="922" spans="1:13">
      <c r="A922" s="6"/>
      <c r="B922" s="2"/>
      <c r="C922" s="3"/>
      <c r="D922" s="3"/>
      <c r="E922" s="4"/>
      <c r="F922" s="256"/>
      <c r="G922" s="249"/>
      <c r="H922" s="3"/>
      <c r="I922" s="243"/>
      <c r="K922" s="211"/>
      <c r="L922" s="211"/>
      <c r="M922" s="211"/>
    </row>
    <row r="923" spans="1:13">
      <c r="A923" s="6"/>
      <c r="B923" s="2"/>
      <c r="C923" s="3"/>
      <c r="D923" s="3"/>
      <c r="E923" s="4"/>
      <c r="F923" s="256"/>
      <c r="G923" s="249"/>
      <c r="H923" s="3"/>
      <c r="I923" s="243"/>
      <c r="K923" s="211"/>
      <c r="L923" s="211"/>
      <c r="M923" s="211"/>
    </row>
    <row r="924" spans="1:13">
      <c r="A924" s="6"/>
      <c r="B924" s="2"/>
      <c r="C924" s="3"/>
      <c r="D924" s="3"/>
      <c r="E924" s="4"/>
      <c r="F924" s="256"/>
      <c r="G924" s="249"/>
      <c r="H924" s="3"/>
      <c r="I924" s="243"/>
      <c r="K924" s="211"/>
      <c r="L924" s="211"/>
      <c r="M924" s="211"/>
    </row>
    <row r="925" spans="1:13">
      <c r="A925" s="6"/>
      <c r="B925" s="2"/>
      <c r="C925" s="3"/>
      <c r="D925" s="3"/>
      <c r="E925" s="4"/>
      <c r="F925" s="256"/>
      <c r="G925" s="249"/>
      <c r="H925" s="3"/>
      <c r="I925" s="243"/>
      <c r="K925" s="211"/>
      <c r="L925" s="211"/>
      <c r="M925" s="211"/>
    </row>
    <row r="926" spans="1:13">
      <c r="A926" s="6"/>
      <c r="B926" s="2"/>
      <c r="C926" s="3"/>
      <c r="D926" s="3"/>
      <c r="E926" s="4"/>
      <c r="F926" s="256"/>
      <c r="G926" s="249"/>
      <c r="H926" s="3"/>
      <c r="I926" s="243"/>
      <c r="K926" s="211"/>
      <c r="L926" s="211"/>
      <c r="M926" s="211"/>
    </row>
    <row r="927" spans="1:13">
      <c r="A927" s="6"/>
      <c r="B927" s="2"/>
      <c r="C927" s="3"/>
      <c r="D927" s="3"/>
      <c r="E927" s="4"/>
      <c r="F927" s="256"/>
      <c r="G927" s="249"/>
      <c r="H927" s="3"/>
      <c r="I927" s="243"/>
      <c r="K927" s="211"/>
      <c r="L927" s="211"/>
      <c r="M927" s="211"/>
    </row>
    <row r="928" spans="1:13">
      <c r="A928" s="6"/>
      <c r="B928" s="2"/>
      <c r="C928" s="3"/>
      <c r="D928" s="3"/>
      <c r="E928" s="4"/>
      <c r="F928" s="256"/>
      <c r="G928" s="249"/>
      <c r="H928" s="3"/>
      <c r="I928" s="243"/>
      <c r="K928" s="211"/>
      <c r="L928" s="211"/>
      <c r="M928" s="211"/>
    </row>
    <row r="929" spans="1:13">
      <c r="A929" s="6"/>
      <c r="B929" s="2"/>
      <c r="C929" s="3"/>
      <c r="D929" s="3"/>
      <c r="E929" s="4"/>
      <c r="F929" s="256"/>
      <c r="G929" s="249"/>
      <c r="H929" s="3"/>
      <c r="I929" s="243"/>
      <c r="K929" s="211"/>
      <c r="L929" s="211"/>
      <c r="M929" s="211"/>
    </row>
    <row r="930" spans="1:13">
      <c r="A930" s="6"/>
      <c r="B930" s="2"/>
      <c r="C930" s="3"/>
      <c r="D930" s="3"/>
      <c r="E930" s="4"/>
      <c r="F930" s="256"/>
      <c r="G930" s="249"/>
      <c r="H930" s="3"/>
      <c r="I930" s="243"/>
      <c r="K930" s="211"/>
      <c r="L930" s="211"/>
      <c r="M930" s="211"/>
    </row>
    <row r="931" spans="1:13">
      <c r="A931" s="6"/>
      <c r="B931" s="2"/>
      <c r="C931" s="6"/>
      <c r="D931" s="6"/>
      <c r="E931" s="4"/>
      <c r="F931" s="256"/>
      <c r="G931" s="249"/>
      <c r="H931" s="3"/>
      <c r="I931" s="243"/>
      <c r="K931" s="211"/>
      <c r="L931" s="211"/>
      <c r="M931" s="211"/>
    </row>
    <row r="932" spans="1:13">
      <c r="A932" s="6"/>
      <c r="B932" s="2"/>
      <c r="C932" s="3"/>
      <c r="D932" s="3"/>
      <c r="E932" s="4"/>
      <c r="F932" s="256"/>
      <c r="G932" s="249"/>
      <c r="H932" s="3"/>
      <c r="I932" s="243"/>
      <c r="K932" s="211"/>
      <c r="L932" s="211"/>
      <c r="M932" s="211"/>
    </row>
    <row r="933" spans="1:13">
      <c r="A933" s="6"/>
      <c r="B933" s="2"/>
      <c r="C933" s="3"/>
      <c r="D933" s="3"/>
      <c r="E933" s="4"/>
      <c r="F933" s="256"/>
      <c r="G933" s="249"/>
      <c r="H933" s="3"/>
      <c r="I933" s="243"/>
      <c r="K933" s="211"/>
      <c r="L933" s="211"/>
      <c r="M933" s="211"/>
    </row>
    <row r="934" spans="1:13">
      <c r="A934" s="6"/>
      <c r="B934" s="12"/>
      <c r="C934" s="13"/>
      <c r="D934" s="13"/>
      <c r="E934" s="4"/>
      <c r="F934" s="256"/>
      <c r="G934" s="249"/>
      <c r="H934" s="3"/>
      <c r="I934" s="243"/>
      <c r="K934" s="211"/>
      <c r="L934" s="211"/>
      <c r="M934" s="211"/>
    </row>
    <row r="935" spans="1:13">
      <c r="A935" s="6"/>
      <c r="B935" s="12"/>
      <c r="C935" s="13"/>
      <c r="D935" s="13"/>
      <c r="E935" s="4"/>
      <c r="F935" s="256"/>
      <c r="G935" s="249"/>
      <c r="H935" s="3"/>
      <c r="I935" s="243"/>
      <c r="K935" s="211"/>
      <c r="L935" s="211"/>
      <c r="M935" s="211"/>
    </row>
    <row r="936" spans="1:13">
      <c r="A936" s="6"/>
      <c r="B936" s="12"/>
      <c r="C936" s="13"/>
      <c r="D936" s="13"/>
      <c r="E936" s="4"/>
      <c r="F936" s="256"/>
      <c r="G936" s="249"/>
      <c r="H936" s="3"/>
      <c r="I936" s="243"/>
      <c r="K936" s="211"/>
      <c r="L936" s="211"/>
      <c r="M936" s="211"/>
    </row>
    <row r="937" spans="1:13">
      <c r="A937" s="6"/>
      <c r="B937" s="2"/>
      <c r="C937" s="3"/>
      <c r="D937" s="3"/>
      <c r="E937" s="4"/>
      <c r="F937" s="256"/>
      <c r="G937" s="249"/>
      <c r="H937" s="3"/>
      <c r="I937" s="243"/>
      <c r="K937" s="211"/>
      <c r="L937" s="211"/>
      <c r="M937" s="211"/>
    </row>
    <row r="938" spans="1:13">
      <c r="A938" s="6"/>
      <c r="B938" s="2"/>
      <c r="C938" s="3"/>
      <c r="D938" s="3"/>
      <c r="E938" s="4"/>
      <c r="F938" s="256"/>
      <c r="G938" s="249"/>
      <c r="H938" s="3"/>
      <c r="I938" s="243"/>
      <c r="K938" s="211"/>
      <c r="L938" s="211"/>
      <c r="M938" s="211"/>
    </row>
    <row r="939" spans="1:13">
      <c r="A939" s="6"/>
      <c r="B939" s="2"/>
      <c r="C939" s="3"/>
      <c r="D939" s="3"/>
      <c r="E939" s="4"/>
      <c r="F939" s="256"/>
      <c r="G939" s="249"/>
      <c r="H939" s="3"/>
      <c r="I939" s="243"/>
      <c r="K939" s="211"/>
      <c r="L939" s="211"/>
      <c r="M939" s="211"/>
    </row>
    <row r="940" spans="1:13">
      <c r="A940" s="6"/>
      <c r="B940" s="2"/>
      <c r="C940" s="3"/>
      <c r="D940" s="3"/>
      <c r="E940" s="4"/>
      <c r="F940" s="256"/>
      <c r="G940" s="249"/>
      <c r="H940" s="3"/>
      <c r="I940" s="243"/>
      <c r="K940" s="211"/>
      <c r="L940" s="211"/>
      <c r="M940" s="211"/>
    </row>
    <row r="941" spans="1:13">
      <c r="A941" s="6"/>
      <c r="B941" s="2"/>
      <c r="C941" s="3"/>
      <c r="D941" s="3"/>
      <c r="E941" s="4"/>
      <c r="F941" s="256"/>
      <c r="G941" s="249"/>
      <c r="H941" s="3"/>
      <c r="I941" s="243"/>
      <c r="K941" s="211"/>
      <c r="L941" s="211"/>
      <c r="M941" s="211"/>
    </row>
    <row r="942" spans="1:13">
      <c r="A942" s="6"/>
      <c r="B942" s="2"/>
      <c r="C942" s="3"/>
      <c r="D942" s="3"/>
      <c r="E942" s="4"/>
      <c r="F942" s="256"/>
      <c r="G942" s="249"/>
      <c r="H942" s="3"/>
      <c r="I942" s="243"/>
      <c r="K942" s="211"/>
      <c r="L942" s="211"/>
      <c r="M942" s="211"/>
    </row>
    <row r="943" spans="1:13">
      <c r="A943" s="6"/>
      <c r="B943" s="2"/>
      <c r="C943" s="3"/>
      <c r="D943" s="3"/>
      <c r="E943" s="4"/>
      <c r="F943" s="256"/>
      <c r="G943" s="249"/>
      <c r="H943" s="3"/>
      <c r="I943" s="243"/>
      <c r="K943" s="211"/>
      <c r="L943" s="211"/>
      <c r="M943" s="211"/>
    </row>
    <row r="944" spans="1:13">
      <c r="A944" s="6"/>
      <c r="B944" s="2"/>
      <c r="C944" s="3"/>
      <c r="D944" s="3"/>
      <c r="E944" s="4"/>
      <c r="F944" s="256"/>
      <c r="G944" s="249"/>
      <c r="H944" s="3"/>
      <c r="I944" s="243"/>
      <c r="K944" s="211"/>
      <c r="L944" s="211"/>
      <c r="M944" s="211"/>
    </row>
    <row r="945" spans="1:13">
      <c r="A945" s="6"/>
      <c r="B945" s="2"/>
      <c r="C945" s="3"/>
      <c r="D945" s="3"/>
      <c r="E945" s="4"/>
      <c r="F945" s="256"/>
      <c r="G945" s="249"/>
      <c r="H945" s="3"/>
      <c r="I945" s="243"/>
      <c r="K945" s="211"/>
      <c r="L945" s="211"/>
      <c r="M945" s="211"/>
    </row>
    <row r="946" spans="1:13">
      <c r="A946" s="6"/>
      <c r="B946" s="2"/>
      <c r="C946" s="3"/>
      <c r="D946" s="3"/>
      <c r="E946" s="4"/>
      <c r="F946" s="256"/>
      <c r="G946" s="249"/>
      <c r="H946" s="3"/>
      <c r="I946" s="243"/>
      <c r="K946" s="211"/>
      <c r="L946" s="211"/>
      <c r="M946" s="211"/>
    </row>
    <row r="947" spans="1:13">
      <c r="A947" s="6"/>
      <c r="B947" s="2"/>
      <c r="C947" s="3"/>
      <c r="D947" s="3"/>
      <c r="E947" s="4"/>
      <c r="F947" s="256"/>
      <c r="G947" s="249"/>
      <c r="H947" s="3"/>
      <c r="I947" s="243"/>
      <c r="K947" s="211"/>
      <c r="L947" s="211"/>
      <c r="M947" s="211"/>
    </row>
    <row r="948" spans="1:13">
      <c r="A948" s="6"/>
      <c r="B948" s="2"/>
      <c r="C948" s="3"/>
      <c r="D948" s="3"/>
      <c r="E948" s="4"/>
      <c r="F948" s="256"/>
      <c r="G948" s="249"/>
      <c r="H948" s="3"/>
      <c r="I948" s="243"/>
      <c r="K948" s="211"/>
      <c r="L948" s="211"/>
      <c r="M948" s="211"/>
    </row>
    <row r="949" spans="1:13">
      <c r="A949" s="6"/>
      <c r="B949" s="2"/>
      <c r="C949" s="3"/>
      <c r="D949" s="3"/>
      <c r="E949" s="4"/>
      <c r="F949" s="256"/>
      <c r="G949" s="249"/>
      <c r="H949" s="3"/>
      <c r="I949" s="243"/>
      <c r="K949" s="211"/>
      <c r="L949" s="211"/>
      <c r="M949" s="211"/>
    </row>
    <row r="950" spans="1:13">
      <c r="A950" s="6"/>
      <c r="B950" s="2"/>
      <c r="C950" s="3"/>
      <c r="D950" s="3"/>
      <c r="E950" s="4"/>
      <c r="F950" s="256"/>
      <c r="G950" s="249"/>
      <c r="H950" s="3"/>
      <c r="I950" s="243"/>
      <c r="K950" s="211"/>
      <c r="L950" s="211"/>
      <c r="M950" s="211"/>
    </row>
    <row r="951" spans="1:13">
      <c r="A951" s="6"/>
      <c r="B951" s="2"/>
      <c r="C951" s="3"/>
      <c r="D951" s="3"/>
      <c r="E951" s="4"/>
      <c r="F951" s="256"/>
      <c r="G951" s="249"/>
      <c r="H951" s="3"/>
      <c r="I951" s="243"/>
      <c r="K951" s="211"/>
      <c r="L951" s="211"/>
      <c r="M951" s="211"/>
    </row>
    <row r="952" spans="1:13">
      <c r="A952" s="6"/>
      <c r="B952" s="2"/>
      <c r="C952" s="3"/>
      <c r="D952" s="3"/>
      <c r="E952" s="4"/>
      <c r="F952" s="256"/>
      <c r="G952" s="249"/>
      <c r="H952" s="3"/>
      <c r="I952" s="243"/>
      <c r="K952" s="211"/>
      <c r="L952" s="211"/>
      <c r="M952" s="211"/>
    </row>
    <row r="953" spans="1:13">
      <c r="A953" s="6"/>
      <c r="B953" s="2"/>
      <c r="C953" s="3"/>
      <c r="D953" s="3"/>
      <c r="E953" s="4"/>
      <c r="F953" s="256"/>
      <c r="G953" s="249"/>
      <c r="H953" s="3"/>
      <c r="I953" s="243"/>
      <c r="K953" s="211"/>
      <c r="L953" s="211"/>
      <c r="M953" s="211"/>
    </row>
    <row r="954" spans="1:13">
      <c r="A954" s="6"/>
      <c r="B954" s="2"/>
      <c r="C954" s="3"/>
      <c r="D954" s="3"/>
      <c r="E954" s="4"/>
      <c r="F954" s="256"/>
      <c r="G954" s="249"/>
      <c r="H954" s="3"/>
      <c r="I954" s="243"/>
      <c r="K954" s="211"/>
      <c r="L954" s="211"/>
      <c r="M954" s="211"/>
    </row>
    <row r="955" spans="1:13">
      <c r="A955" s="6"/>
      <c r="B955" s="2"/>
      <c r="C955" s="3"/>
      <c r="D955" s="3"/>
      <c r="E955" s="4"/>
      <c r="F955" s="256"/>
      <c r="G955" s="249"/>
      <c r="H955" s="3"/>
      <c r="I955" s="243"/>
      <c r="K955" s="211"/>
      <c r="L955" s="211"/>
      <c r="M955" s="211"/>
    </row>
    <row r="956" spans="1:13">
      <c r="A956" s="6"/>
      <c r="B956" s="2"/>
      <c r="C956" s="3"/>
      <c r="D956" s="3"/>
      <c r="E956" s="4"/>
      <c r="F956" s="256"/>
      <c r="G956" s="249"/>
      <c r="H956" s="3"/>
      <c r="I956" s="243"/>
      <c r="K956" s="211"/>
      <c r="L956" s="211"/>
      <c r="M956" s="211"/>
    </row>
    <row r="957" spans="1:13">
      <c r="A957" s="6"/>
      <c r="B957" s="2"/>
      <c r="C957" s="3"/>
      <c r="D957" s="3"/>
      <c r="E957" s="4"/>
      <c r="F957" s="256"/>
      <c r="G957" s="249"/>
      <c r="H957" s="3"/>
      <c r="I957" s="243"/>
      <c r="K957" s="211"/>
      <c r="L957" s="211"/>
      <c r="M957" s="211"/>
    </row>
    <row r="958" spans="1:13">
      <c r="A958" s="6"/>
      <c r="B958" s="2"/>
      <c r="C958" s="3"/>
      <c r="D958" s="3"/>
      <c r="E958" s="4"/>
      <c r="F958" s="256"/>
      <c r="G958" s="249"/>
      <c r="H958" s="3"/>
      <c r="I958" s="243"/>
      <c r="K958" s="211"/>
      <c r="L958" s="211"/>
      <c r="M958" s="211"/>
    </row>
    <row r="959" spans="1:13">
      <c r="A959" s="6"/>
      <c r="B959" s="2"/>
      <c r="C959" s="3"/>
      <c r="D959" s="3"/>
      <c r="E959" s="4"/>
      <c r="F959" s="256"/>
      <c r="G959" s="249"/>
      <c r="H959" s="3"/>
      <c r="I959" s="243"/>
      <c r="K959" s="211"/>
      <c r="L959" s="211"/>
      <c r="M959" s="211"/>
    </row>
    <row r="960" spans="1:13">
      <c r="A960" s="6"/>
      <c r="B960" s="2"/>
      <c r="C960" s="3"/>
      <c r="D960" s="3"/>
      <c r="E960" s="4"/>
      <c r="F960" s="256"/>
      <c r="G960" s="249"/>
      <c r="H960" s="3"/>
      <c r="I960" s="243"/>
      <c r="K960" s="211"/>
      <c r="L960" s="211"/>
      <c r="M960" s="211"/>
    </row>
    <row r="961" spans="1:13">
      <c r="A961" s="6"/>
      <c r="B961" s="2"/>
      <c r="C961" s="3"/>
      <c r="D961" s="3"/>
      <c r="E961" s="4"/>
      <c r="F961" s="256"/>
      <c r="G961" s="249"/>
      <c r="H961" s="3"/>
      <c r="I961" s="243"/>
      <c r="K961" s="211"/>
      <c r="L961" s="211"/>
      <c r="M961" s="211"/>
    </row>
    <row r="962" spans="1:13">
      <c r="A962" s="6"/>
      <c r="B962" s="2"/>
      <c r="C962" s="3"/>
      <c r="D962" s="3"/>
      <c r="E962" s="4"/>
      <c r="F962" s="256"/>
      <c r="G962" s="249"/>
      <c r="H962" s="3"/>
      <c r="I962" s="243"/>
      <c r="K962" s="211"/>
      <c r="L962" s="211"/>
      <c r="M962" s="211"/>
    </row>
    <row r="963" spans="1:13">
      <c r="A963" s="6"/>
      <c r="B963" s="2"/>
      <c r="C963" s="3"/>
      <c r="D963" s="3"/>
      <c r="E963" s="4"/>
      <c r="F963" s="256"/>
      <c r="G963" s="249"/>
      <c r="H963" s="3"/>
      <c r="I963" s="243"/>
      <c r="K963" s="211"/>
      <c r="L963" s="211"/>
      <c r="M963" s="211"/>
    </row>
    <row r="964" spans="1:13">
      <c r="A964" s="6"/>
      <c r="B964" s="2"/>
      <c r="C964" s="3"/>
      <c r="D964" s="3"/>
      <c r="E964" s="4"/>
      <c r="F964" s="256"/>
      <c r="G964" s="249"/>
      <c r="H964" s="3"/>
      <c r="I964" s="243"/>
      <c r="K964" s="211"/>
      <c r="L964" s="211"/>
      <c r="M964" s="211"/>
    </row>
    <row r="965" spans="1:13">
      <c r="A965" s="6"/>
      <c r="B965" s="2"/>
      <c r="C965" s="3"/>
      <c r="D965" s="3"/>
      <c r="E965" s="4"/>
      <c r="F965" s="256"/>
      <c r="G965" s="249"/>
      <c r="H965" s="3"/>
      <c r="I965" s="243"/>
      <c r="K965" s="211"/>
      <c r="L965" s="211"/>
      <c r="M965" s="211"/>
    </row>
    <row r="966" spans="1:13">
      <c r="A966" s="6"/>
      <c r="B966" s="2"/>
      <c r="C966" s="3"/>
      <c r="D966" s="3"/>
      <c r="E966" s="4"/>
      <c r="F966" s="256"/>
      <c r="G966" s="249"/>
      <c r="H966" s="3"/>
      <c r="I966" s="243"/>
      <c r="K966" s="211"/>
      <c r="L966" s="211"/>
      <c r="M966" s="211"/>
    </row>
    <row r="967" spans="1:13">
      <c r="A967" s="6"/>
      <c r="B967" s="2"/>
      <c r="C967" s="3"/>
      <c r="D967" s="3"/>
      <c r="E967" s="4"/>
      <c r="F967" s="256"/>
      <c r="G967" s="249"/>
      <c r="H967" s="3"/>
      <c r="I967" s="243"/>
      <c r="K967" s="211"/>
      <c r="L967" s="211"/>
      <c r="M967" s="211"/>
    </row>
    <row r="968" spans="1:13">
      <c r="A968" s="6"/>
      <c r="B968" s="2"/>
      <c r="C968" s="6"/>
      <c r="D968" s="6"/>
      <c r="E968" s="4"/>
      <c r="F968" s="256"/>
      <c r="G968" s="249"/>
      <c r="H968" s="3"/>
      <c r="I968" s="243"/>
      <c r="K968" s="211"/>
      <c r="L968" s="211"/>
      <c r="M968" s="211"/>
    </row>
    <row r="969" spans="1:13">
      <c r="A969" s="6"/>
      <c r="B969" s="2"/>
      <c r="C969" s="3"/>
      <c r="D969" s="3"/>
      <c r="E969" s="4"/>
      <c r="F969" s="256"/>
      <c r="G969" s="249"/>
      <c r="H969" s="3"/>
      <c r="I969" s="243"/>
      <c r="K969" s="211"/>
      <c r="L969" s="211"/>
      <c r="M969" s="211"/>
    </row>
    <row r="970" spans="1:13">
      <c r="A970" s="6"/>
      <c r="B970" s="2"/>
      <c r="C970" s="3"/>
      <c r="D970" s="3"/>
      <c r="E970" s="4"/>
      <c r="F970" s="256"/>
      <c r="G970" s="249"/>
      <c r="H970" s="3"/>
      <c r="I970" s="243"/>
      <c r="K970" s="211"/>
      <c r="L970" s="211"/>
      <c r="M970" s="211"/>
    </row>
    <row r="971" spans="1:13">
      <c r="A971" s="6"/>
      <c r="B971" s="12"/>
      <c r="C971" s="13"/>
      <c r="D971" s="13"/>
      <c r="E971" s="4"/>
      <c r="F971" s="256"/>
      <c r="G971" s="249"/>
      <c r="H971" s="3"/>
      <c r="I971" s="243"/>
      <c r="K971" s="211"/>
      <c r="L971" s="211"/>
      <c r="M971" s="211"/>
    </row>
    <row r="972" spans="1:13">
      <c r="A972" s="6"/>
      <c r="B972" s="12"/>
      <c r="C972" s="13"/>
      <c r="D972" s="13"/>
      <c r="E972" s="4"/>
      <c r="F972" s="256"/>
      <c r="G972" s="249"/>
      <c r="H972" s="3"/>
      <c r="I972" s="243"/>
      <c r="K972" s="211"/>
      <c r="L972" s="211"/>
      <c r="M972" s="211"/>
    </row>
    <row r="973" spans="1:13">
      <c r="A973" s="6"/>
      <c r="B973" s="12"/>
      <c r="C973" s="13"/>
      <c r="D973" s="13"/>
      <c r="E973" s="4"/>
      <c r="F973" s="256"/>
      <c r="G973" s="249"/>
      <c r="H973" s="3"/>
      <c r="I973" s="243"/>
      <c r="K973" s="211"/>
      <c r="L973" s="211"/>
      <c r="M973" s="211"/>
    </row>
    <row r="974" spans="1:13">
      <c r="A974" s="6"/>
      <c r="B974" s="2"/>
      <c r="C974" s="3"/>
      <c r="D974" s="3"/>
      <c r="E974" s="4"/>
      <c r="F974" s="256"/>
      <c r="G974" s="249"/>
      <c r="H974" s="3"/>
      <c r="I974" s="243"/>
      <c r="K974" s="211"/>
      <c r="L974" s="211"/>
      <c r="M974" s="211"/>
    </row>
    <row r="975" spans="1:13">
      <c r="A975" s="6"/>
      <c r="B975" s="2"/>
      <c r="C975" s="3"/>
      <c r="D975" s="3"/>
      <c r="E975" s="4"/>
      <c r="F975" s="256"/>
      <c r="G975" s="249"/>
      <c r="H975" s="3"/>
      <c r="I975" s="243"/>
      <c r="K975" s="211"/>
      <c r="L975" s="211"/>
      <c r="M975" s="211"/>
    </row>
    <row r="976" spans="1:13">
      <c r="A976" s="6"/>
      <c r="B976" s="2"/>
      <c r="C976" s="3"/>
      <c r="D976" s="3"/>
      <c r="E976" s="4"/>
      <c r="F976" s="256"/>
      <c r="G976" s="249"/>
      <c r="H976" s="3"/>
      <c r="I976" s="243"/>
      <c r="K976" s="211"/>
      <c r="L976" s="211"/>
      <c r="M976" s="211"/>
    </row>
    <row r="977" spans="1:13">
      <c r="A977" s="6"/>
      <c r="B977" s="2"/>
      <c r="C977" s="3"/>
      <c r="D977" s="3"/>
      <c r="E977" s="4"/>
      <c r="F977" s="256"/>
      <c r="G977" s="249"/>
      <c r="H977" s="3"/>
      <c r="I977" s="243"/>
      <c r="K977" s="211"/>
      <c r="L977" s="211"/>
      <c r="M977" s="211"/>
    </row>
    <row r="978" spans="1:13">
      <c r="A978" s="6"/>
      <c r="B978" s="2"/>
      <c r="C978" s="3"/>
      <c r="D978" s="3"/>
      <c r="E978" s="4"/>
      <c r="F978" s="256"/>
      <c r="G978" s="249"/>
      <c r="H978" s="3"/>
      <c r="I978" s="243"/>
      <c r="K978" s="211"/>
      <c r="L978" s="211"/>
      <c r="M978" s="211"/>
    </row>
    <row r="979" spans="1:13">
      <c r="A979" s="6"/>
      <c r="B979" s="2"/>
      <c r="C979" s="3"/>
      <c r="D979" s="3"/>
      <c r="E979" s="4"/>
      <c r="F979" s="256"/>
      <c r="G979" s="249"/>
      <c r="H979" s="3"/>
      <c r="I979" s="243"/>
      <c r="K979" s="211"/>
      <c r="L979" s="211"/>
      <c r="M979" s="211"/>
    </row>
    <row r="980" spans="1:13">
      <c r="A980" s="6"/>
      <c r="B980" s="2"/>
      <c r="C980" s="3"/>
      <c r="D980" s="3"/>
      <c r="E980" s="4"/>
      <c r="F980" s="256"/>
      <c r="G980" s="249"/>
      <c r="H980" s="3"/>
      <c r="I980" s="243"/>
      <c r="K980" s="211"/>
      <c r="L980" s="211"/>
      <c r="M980" s="211"/>
    </row>
    <row r="981" spans="1:13">
      <c r="A981" s="6"/>
      <c r="B981" s="2"/>
      <c r="C981" s="3"/>
      <c r="D981" s="3"/>
      <c r="E981" s="4"/>
      <c r="F981" s="256"/>
      <c r="G981" s="249"/>
      <c r="H981" s="3"/>
      <c r="I981" s="243"/>
      <c r="K981" s="211"/>
      <c r="L981" s="211"/>
      <c r="M981" s="211"/>
    </row>
    <row r="982" spans="1:13">
      <c r="A982" s="6"/>
      <c r="B982" s="2"/>
      <c r="C982" s="3"/>
      <c r="D982" s="3"/>
      <c r="E982" s="4"/>
      <c r="F982" s="256"/>
      <c r="G982" s="249"/>
      <c r="H982" s="3"/>
      <c r="I982" s="243"/>
      <c r="K982" s="211"/>
      <c r="L982" s="211"/>
      <c r="M982" s="211"/>
    </row>
    <row r="983" spans="1:13">
      <c r="A983" s="6"/>
      <c r="B983" s="2"/>
      <c r="C983" s="3"/>
      <c r="D983" s="3"/>
      <c r="E983" s="4"/>
      <c r="F983" s="256"/>
      <c r="G983" s="249"/>
      <c r="H983" s="3"/>
      <c r="I983" s="243"/>
      <c r="K983" s="211"/>
      <c r="L983" s="211"/>
      <c r="M983" s="211"/>
    </row>
    <row r="984" spans="1:13">
      <c r="A984" s="6"/>
      <c r="B984" s="2"/>
      <c r="C984" s="3"/>
      <c r="D984" s="3"/>
      <c r="E984" s="4"/>
      <c r="F984" s="256"/>
      <c r="G984" s="249"/>
      <c r="H984" s="3"/>
      <c r="I984" s="243"/>
      <c r="K984" s="211"/>
      <c r="L984" s="211"/>
      <c r="M984" s="211"/>
    </row>
    <row r="985" spans="1:13">
      <c r="A985" s="6"/>
      <c r="B985" s="2"/>
      <c r="C985" s="3"/>
      <c r="D985" s="3"/>
      <c r="E985" s="4"/>
      <c r="F985" s="256"/>
      <c r="G985" s="249"/>
      <c r="H985" s="3"/>
      <c r="I985" s="243"/>
      <c r="K985" s="211"/>
      <c r="L985" s="211"/>
      <c r="M985" s="211"/>
    </row>
    <row r="986" spans="1:13">
      <c r="A986" s="6"/>
      <c r="B986" s="2"/>
      <c r="C986" s="3"/>
      <c r="D986" s="3"/>
      <c r="E986" s="4"/>
      <c r="F986" s="256"/>
      <c r="G986" s="249"/>
      <c r="H986" s="3"/>
      <c r="I986" s="243"/>
      <c r="K986" s="211"/>
      <c r="L986" s="211"/>
      <c r="M986" s="211"/>
    </row>
    <row r="987" spans="1:13">
      <c r="A987" s="6"/>
      <c r="B987" s="2"/>
      <c r="C987" s="3"/>
      <c r="D987" s="3"/>
      <c r="E987" s="4"/>
      <c r="F987" s="256"/>
      <c r="G987" s="249"/>
      <c r="H987" s="3"/>
      <c r="I987" s="243"/>
      <c r="K987" s="211"/>
      <c r="L987" s="211"/>
      <c r="M987" s="211"/>
    </row>
    <row r="988" spans="1:13">
      <c r="A988" s="6"/>
      <c r="B988" s="2"/>
      <c r="C988" s="3"/>
      <c r="D988" s="3"/>
      <c r="E988" s="4"/>
      <c r="F988" s="256"/>
      <c r="G988" s="249"/>
      <c r="H988" s="3"/>
      <c r="I988" s="243"/>
      <c r="K988" s="211"/>
      <c r="L988" s="211"/>
      <c r="M988" s="211"/>
    </row>
    <row r="989" spans="1:13">
      <c r="A989" s="6"/>
      <c r="B989" s="2"/>
      <c r="C989" s="3"/>
      <c r="D989" s="3"/>
      <c r="E989" s="4"/>
      <c r="F989" s="256"/>
      <c r="G989" s="249"/>
      <c r="H989" s="3"/>
      <c r="I989" s="243"/>
      <c r="K989" s="211"/>
      <c r="L989" s="211"/>
      <c r="M989" s="211"/>
    </row>
    <row r="990" spans="1:13">
      <c r="A990" s="6"/>
      <c r="B990" s="2"/>
      <c r="C990" s="3"/>
      <c r="D990" s="3"/>
      <c r="E990" s="4"/>
      <c r="F990" s="256"/>
      <c r="G990" s="249"/>
      <c r="H990" s="3"/>
      <c r="I990" s="243"/>
      <c r="K990" s="211"/>
      <c r="L990" s="211"/>
      <c r="M990" s="211"/>
    </row>
    <row r="991" spans="1:13">
      <c r="A991" s="6"/>
      <c r="B991" s="2"/>
      <c r="C991" s="3"/>
      <c r="D991" s="3"/>
      <c r="E991" s="4"/>
      <c r="F991" s="256"/>
      <c r="G991" s="249"/>
      <c r="H991" s="3"/>
      <c r="I991" s="243"/>
      <c r="K991" s="211"/>
      <c r="L991" s="211"/>
      <c r="M991" s="211"/>
    </row>
    <row r="992" spans="1:13">
      <c r="A992" s="6"/>
      <c r="B992" s="2"/>
      <c r="C992" s="3"/>
      <c r="D992" s="3"/>
      <c r="E992" s="4"/>
      <c r="F992" s="256"/>
      <c r="G992" s="249"/>
      <c r="H992" s="3"/>
      <c r="I992" s="243"/>
      <c r="K992" s="211"/>
      <c r="L992" s="211"/>
      <c r="M992" s="211"/>
    </row>
    <row r="993" spans="1:13">
      <c r="A993" s="6"/>
      <c r="B993" s="2"/>
      <c r="C993" s="3"/>
      <c r="D993" s="3"/>
      <c r="E993" s="4"/>
      <c r="F993" s="256"/>
      <c r="G993" s="249"/>
      <c r="H993" s="3"/>
      <c r="I993" s="243"/>
      <c r="K993" s="211"/>
      <c r="L993" s="211"/>
      <c r="M993" s="211"/>
    </row>
    <row r="994" spans="1:13">
      <c r="A994" s="6"/>
      <c r="B994" s="2"/>
      <c r="C994" s="3"/>
      <c r="D994" s="3"/>
      <c r="E994" s="4"/>
      <c r="F994" s="256"/>
      <c r="G994" s="249"/>
      <c r="H994" s="3"/>
      <c r="I994" s="243"/>
      <c r="K994" s="211"/>
      <c r="L994" s="211"/>
      <c r="M994" s="211"/>
    </row>
    <row r="995" spans="1:13">
      <c r="A995" s="6"/>
      <c r="B995" s="2"/>
      <c r="C995" s="3"/>
      <c r="D995" s="3"/>
      <c r="E995" s="4"/>
      <c r="F995" s="256"/>
      <c r="G995" s="249"/>
      <c r="H995" s="3"/>
      <c r="I995" s="243"/>
      <c r="K995" s="211"/>
      <c r="L995" s="211"/>
      <c r="M995" s="211"/>
    </row>
    <row r="996" spans="1:13">
      <c r="A996" s="6"/>
      <c r="B996" s="2"/>
      <c r="C996" s="3"/>
      <c r="D996" s="3"/>
      <c r="E996" s="4"/>
      <c r="F996" s="256"/>
      <c r="G996" s="249"/>
      <c r="H996" s="3"/>
      <c r="I996" s="243"/>
      <c r="K996" s="211"/>
      <c r="L996" s="211"/>
      <c r="M996" s="211"/>
    </row>
    <row r="997" spans="1:13">
      <c r="A997" s="6"/>
      <c r="B997" s="2"/>
      <c r="C997" s="3"/>
      <c r="D997" s="3"/>
      <c r="E997" s="4"/>
      <c r="F997" s="256"/>
      <c r="G997" s="249"/>
      <c r="H997" s="3"/>
      <c r="I997" s="243"/>
      <c r="K997" s="211"/>
      <c r="L997" s="211"/>
      <c r="M997" s="211"/>
    </row>
    <row r="998" spans="1:13">
      <c r="A998" s="6"/>
      <c r="B998" s="2"/>
      <c r="C998" s="3"/>
      <c r="D998" s="3"/>
      <c r="E998" s="4"/>
      <c r="F998" s="256"/>
      <c r="G998" s="249"/>
      <c r="H998" s="3"/>
      <c r="I998" s="243"/>
      <c r="K998" s="211"/>
      <c r="L998" s="211"/>
      <c r="M998" s="211"/>
    </row>
    <row r="999" spans="1:13">
      <c r="A999" s="6"/>
      <c r="B999" s="2"/>
      <c r="C999" s="3"/>
      <c r="D999" s="3"/>
      <c r="E999" s="4"/>
      <c r="F999" s="256"/>
      <c r="G999" s="249"/>
      <c r="H999" s="3"/>
      <c r="I999" s="243"/>
      <c r="K999" s="211"/>
      <c r="L999" s="211"/>
      <c r="M999" s="211"/>
    </row>
    <row r="1000" spans="1:13">
      <c r="A1000" s="6"/>
      <c r="B1000" s="2"/>
      <c r="C1000" s="3"/>
      <c r="D1000" s="3"/>
      <c r="E1000" s="4"/>
      <c r="F1000" s="256"/>
      <c r="G1000" s="249"/>
      <c r="H1000" s="3"/>
      <c r="I1000" s="243"/>
      <c r="K1000" s="211"/>
      <c r="L1000" s="211"/>
      <c r="M1000" s="211"/>
    </row>
    <row r="1001" spans="1:13">
      <c r="A1001" s="6"/>
      <c r="B1001" s="2"/>
      <c r="C1001" s="3"/>
      <c r="D1001" s="3"/>
      <c r="E1001" s="4"/>
      <c r="F1001" s="256"/>
      <c r="G1001" s="249"/>
      <c r="H1001" s="3"/>
      <c r="I1001" s="243"/>
      <c r="K1001" s="211"/>
      <c r="L1001" s="211"/>
      <c r="M1001" s="211"/>
    </row>
    <row r="1002" spans="1:13">
      <c r="A1002" s="6"/>
      <c r="B1002" s="2"/>
      <c r="C1002" s="3"/>
      <c r="D1002" s="3"/>
      <c r="E1002" s="4"/>
      <c r="F1002" s="256"/>
      <c r="G1002" s="249"/>
      <c r="H1002" s="3"/>
      <c r="I1002" s="243"/>
      <c r="K1002" s="211"/>
      <c r="L1002" s="211"/>
      <c r="M1002" s="211"/>
    </row>
    <row r="1003" spans="1:13">
      <c r="A1003" s="6"/>
      <c r="B1003" s="2"/>
      <c r="C1003" s="3"/>
      <c r="D1003" s="3"/>
      <c r="E1003" s="4"/>
      <c r="F1003" s="256"/>
      <c r="G1003" s="249"/>
      <c r="H1003" s="3"/>
      <c r="I1003" s="243"/>
      <c r="K1003" s="211"/>
      <c r="L1003" s="211"/>
      <c r="M1003" s="211"/>
    </row>
    <row r="1004" spans="1:13">
      <c r="A1004" s="6"/>
      <c r="B1004" s="2"/>
      <c r="C1004" s="3"/>
      <c r="D1004" s="3"/>
      <c r="E1004" s="4"/>
      <c r="F1004" s="256"/>
      <c r="G1004" s="249"/>
      <c r="H1004" s="3"/>
      <c r="I1004" s="243"/>
      <c r="K1004" s="211"/>
      <c r="L1004" s="211"/>
      <c r="M1004" s="211"/>
    </row>
    <row r="1005" spans="1:13">
      <c r="A1005" s="6"/>
      <c r="B1005" s="2"/>
      <c r="C1005" s="6"/>
      <c r="D1005" s="6"/>
      <c r="E1005" s="4"/>
      <c r="F1005" s="256"/>
      <c r="G1005" s="249"/>
      <c r="H1005" s="3"/>
      <c r="I1005" s="243"/>
      <c r="K1005" s="211"/>
      <c r="L1005" s="211"/>
      <c r="M1005" s="211"/>
    </row>
    <row r="1006" spans="1:13">
      <c r="A1006" s="6"/>
      <c r="B1006" s="2"/>
      <c r="C1006" s="3"/>
      <c r="D1006" s="3"/>
      <c r="E1006" s="4"/>
      <c r="F1006" s="256"/>
      <c r="G1006" s="249"/>
      <c r="H1006" s="3"/>
      <c r="I1006" s="243"/>
      <c r="K1006" s="211"/>
      <c r="L1006" s="211"/>
      <c r="M1006" s="211"/>
    </row>
    <row r="1007" spans="1:13">
      <c r="A1007" s="6"/>
      <c r="B1007" s="2"/>
      <c r="C1007" s="3"/>
      <c r="D1007" s="3"/>
      <c r="E1007" s="4"/>
      <c r="F1007" s="256"/>
      <c r="G1007" s="249"/>
      <c r="H1007" s="3"/>
      <c r="I1007" s="243"/>
      <c r="K1007" s="211"/>
      <c r="L1007" s="211"/>
      <c r="M1007" s="211"/>
    </row>
    <row r="1008" spans="1:13"/>
    <row r="1009"/>
  </sheetData>
  <sheetProtection algorithmName="SHA-512" hashValue="m9pIc/bzxeugg/wnTFgHinGsX7Rov7thytw7YthYS0603jyofRW7KbEDo0v8PKMBOFTXO2WCGEExElIx7saC+w==" saltValue="NUNiIpV2ynjVJDMVV0sxKw==" spinCount="100000" sheet="1" objects="1" scenarios="1"/>
  <autoFilter ref="A1:I341" xr:uid="{00000000-0009-0000-0000-000003000000}"/>
  <sortState ref="A9:I9">
    <sortCondition ref="I9"/>
  </sortState>
  <conditionalFormatting sqref="D9">
    <cfRule type="expression" dxfId="24" priority="1">
      <formula>$C9="Contingency (Apprvd Chg Orders Only)"</formula>
    </cfRule>
  </conditionalFormatting>
  <conditionalFormatting sqref="E1:E1048576">
    <cfRule type="cellIs" dxfId="23" priority="2" operator="lessThan">
      <formula>0</formula>
    </cfRule>
  </conditionalFormatting>
  <dataValidations xWindow="546" yWindow="314" count="6">
    <dataValidation type="list" allowBlank="1" showInputMessage="1" showErrorMessage="1" promptTitle="Line Item" prompt="The draw summary cells will automatically populate based on this cell and the draw number." sqref="C277:C304 C980:C1007 C18:C46 C49:C82 C129:C156 C166:C193 C203:C230 C240:C267 C314:C341 C351:C378 C610:C637 C388:C415 C425:C452 C462:C489 C499:C526 C536:C563 C573:C600 C647:C674 C684:C711 C943:C970 C721:C748 C758:C785 C795:C822 C832:C859 C869:C896 C906:C933 C86:C122" xr:uid="{00000000-0002-0000-0300-000000000000}">
      <formula1>INDIRECT(B18)</formula1>
    </dataValidation>
    <dataValidation type="list" allowBlank="1" showInputMessage="1" showErrorMessage="1" promptTitle="Line Item" prompt="The Budgets tab's cells will automatically populate based on this cell and the draw number." sqref="C971:C979 C47:C48 C83:C85 C157:C165 C194:C202 C231:C239 C268:C276 C305:C313 C342:C350 C379:C387 C416:C424 C453:C461 C490:C498 C527:C535 C564:C572 C601:C609 C638:C646 C675:C683 C712:C720 C749:C757 C786:C794 C823:C831 C860:C868 C897:C905 C934:C942 C123:C128 C2:C17" xr:uid="{00000000-0002-0000-0300-000001000000}">
      <formula1>INDIRECT(B2)</formula1>
    </dataValidation>
    <dataValidation type="whole" allowBlank="1" showInputMessage="1" showErrorMessage="1" promptTitle="DrawNumber" prompt="The draw this cost is associated with as a number (1-18)" sqref="I10:I1007 I2:I8" xr:uid="{B60A14B9-34B4-4741-9526-F0C7BC81123F}">
      <formula1>1</formula1>
      <formula2>20</formula2>
    </dataValidation>
    <dataValidation allowBlank="1" sqref="D10:D1007" xr:uid="{87451B44-7A73-4628-8351-C5286CB8E9D9}"/>
    <dataValidation type="whole" allowBlank="1" showInputMessage="1" showErrorMessage="1" promptTitle="DrawNumber" prompt="The draw this cost is associated with as a number (1-9)" sqref="I9" xr:uid="{00000000-0002-0000-0300-000002000000}">
      <formula1>1</formula1>
      <formula2>15</formula2>
    </dataValidation>
    <dataValidation type="list" allowBlank="1" showInputMessage="1" showErrorMessage="1" promptTitle="Section" prompt="The selection of this cell will narrow the &quot;Line Item&quot; selection to what is in a given Section." sqref="B2:B1007" xr:uid="{00000000-0002-0000-0300-000003000000}">
      <formula1>Sections</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xWindow="546" yWindow="314" count="1">
        <x14:dataValidation type="list" allowBlank="1" showInputMessage="1" showErrorMessage="1" promptTitle="Source" prompt="Pick from the drop down list the source that will be used for the draw request of this line item._x000a_" xr:uid="{00000000-0002-0000-0300-000004000000}">
          <x14:formula1>
            <xm:f>Tables!$E$17:$E$22</xm:f>
          </x14:formula1>
          <xm:sqref>A2:A1007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D65"/>
  <sheetViews>
    <sheetView zoomScale="92" zoomScaleNormal="92" workbookViewId="0">
      <selection activeCell="C2" sqref="C2:E2"/>
    </sheetView>
  </sheetViews>
  <sheetFormatPr defaultColWidth="0" defaultRowHeight="12.75" zeroHeight="1"/>
  <cols>
    <col min="1" max="1" width="8.42578125" style="114" customWidth="1"/>
    <col min="2" max="2" width="23.85546875" style="114" customWidth="1"/>
    <col min="3" max="3" width="15.42578125" style="114" customWidth="1"/>
    <col min="4" max="4" width="14.7109375" style="114" customWidth="1"/>
    <col min="5" max="5" width="14" style="114" customWidth="1"/>
    <col min="6" max="6" width="13.140625" style="114" bestFit="1" customWidth="1"/>
    <col min="7" max="7" width="13.42578125" style="114" customWidth="1"/>
    <col min="8" max="8" width="13.7109375" style="114" bestFit="1" customWidth="1"/>
    <col min="9" max="9" width="13.140625" style="114" customWidth="1"/>
    <col min="10" max="10" width="13.28515625" style="114" customWidth="1"/>
    <col min="11" max="11" width="12.42578125" style="114" customWidth="1"/>
    <col min="12" max="12" width="12.7109375" style="114" customWidth="1"/>
    <col min="13" max="13" width="13.7109375" style="114" customWidth="1"/>
    <col min="14" max="22" width="12.7109375" style="114" customWidth="1"/>
    <col min="23" max="23" width="17.28515625" style="114" customWidth="1"/>
    <col min="24" max="24" width="1.7109375" style="114" customWidth="1"/>
    <col min="25" max="25" width="11.140625" style="266" bestFit="1" customWidth="1"/>
    <col min="26" max="26" width="24.140625" style="266" bestFit="1" customWidth="1"/>
    <col min="27" max="27" width="9.140625" style="266" customWidth="1"/>
    <col min="28" max="30" width="0" style="266" hidden="1" customWidth="1"/>
    <col min="31" max="16384" width="9.140625" style="266" hidden="1"/>
  </cols>
  <sheetData>
    <row r="1" spans="1:30" s="114" customFormat="1" ht="16.5" thickBot="1">
      <c r="A1" s="459" t="s">
        <v>111</v>
      </c>
      <c r="B1" s="459"/>
      <c r="C1" s="459"/>
      <c r="D1" s="132" t="str">
        <f>IF(I2="Enter Source","Enter Source",IF(OR(I2="HOME",I2="NSP"),"for "&amp;I2&amp;" "&amp;"Funds","for "&amp;I2&amp;"s"))</f>
        <v>Enter Source</v>
      </c>
      <c r="E1" s="132"/>
      <c r="F1" s="132"/>
      <c r="G1" s="132"/>
      <c r="H1" s="132"/>
      <c r="I1" s="132"/>
      <c r="J1" s="132"/>
      <c r="K1" s="135"/>
      <c r="L1" s="137"/>
      <c r="M1" s="137"/>
      <c r="N1" s="456" t="s">
        <v>111</v>
      </c>
      <c r="O1" s="456"/>
      <c r="P1" s="456"/>
      <c r="Q1" s="132" t="str">
        <f>IF(I2="Enter Source","Enter Source",IF(OR(I2="HOME",I2="NSP"),"for "&amp;I2&amp;" "&amp;"Funds","for "&amp;I2&amp;"s"))</f>
        <v>Enter Source</v>
      </c>
      <c r="R1" s="137"/>
      <c r="S1" s="137"/>
      <c r="T1" s="137"/>
      <c r="U1" s="137"/>
      <c r="V1" s="137"/>
      <c r="W1" s="137"/>
      <c r="X1" s="112"/>
      <c r="Y1" s="219"/>
      <c r="Z1" s="220"/>
      <c r="AA1" s="221"/>
    </row>
    <row r="2" spans="1:30" ht="15.75">
      <c r="A2" s="456" t="s">
        <v>121</v>
      </c>
      <c r="B2" s="456"/>
      <c r="C2" s="463" t="str">
        <f>IF('2) 15-C-Budget Summary'!F2="","",IF(I2="Example","Example",'2) 15-C-Budget Summary'!F2))</f>
        <v/>
      </c>
      <c r="D2" s="464"/>
      <c r="E2" s="465"/>
      <c r="F2" s="133"/>
      <c r="G2" s="466" t="s">
        <v>73</v>
      </c>
      <c r="H2" s="466"/>
      <c r="I2" s="460" t="s">
        <v>70</v>
      </c>
      <c r="J2" s="461"/>
      <c r="K2" s="462"/>
      <c r="L2" s="137"/>
      <c r="M2" s="137"/>
      <c r="N2" s="456" t="s">
        <v>121</v>
      </c>
      <c r="O2" s="456"/>
      <c r="P2" s="458" t="str">
        <f>IF('2) 15-C-Budget Summary'!F2="","",IF(I2="Example","Example",'2) 15-C-Budget Summary'!F2))</f>
        <v/>
      </c>
      <c r="Q2" s="458"/>
      <c r="R2" s="458"/>
      <c r="S2" s="456" t="s">
        <v>73</v>
      </c>
      <c r="T2" s="456"/>
      <c r="U2" s="164" t="str">
        <f>IF(I2="","",I2)</f>
        <v>Enter Source</v>
      </c>
      <c r="V2" s="165"/>
      <c r="W2" s="165"/>
      <c r="X2" s="112"/>
      <c r="Y2" s="228"/>
      <c r="Z2" s="225"/>
      <c r="AA2" s="225"/>
    </row>
    <row r="3" spans="1:30" ht="15">
      <c r="A3" s="457" t="s">
        <v>4</v>
      </c>
      <c r="B3" s="457"/>
      <c r="C3" s="146" t="str">
        <f>IF(I2="Enter Source"," ",IF(I2="HOME",'2) 15-C-Budget Summary'!C5,IF(I2="SCHTF",'2) 15-C-Budget Summary'!K5,IF(I2="NHTF",'2) 15-C-Budget Summary'!G5,IF(I2="NSP",'2) 15-C-Budget Summary'!O5,"")))))</f>
        <v xml:space="preserve"> </v>
      </c>
      <c r="D3" s="144"/>
      <c r="E3" s="145"/>
      <c r="F3" s="134"/>
      <c r="G3" s="134"/>
      <c r="H3" s="134"/>
      <c r="I3" s="134"/>
      <c r="J3" s="134"/>
      <c r="K3" s="136"/>
      <c r="L3" s="138"/>
      <c r="M3" s="138"/>
      <c r="N3" s="457" t="s">
        <v>4</v>
      </c>
      <c r="O3" s="457"/>
      <c r="P3" s="163" t="str">
        <f>IF(I2="Enter Source"," ",IF(I2="HOME",'2) 15-C-Budget Summary'!C5,IF(I2="SCHTF",'2) 15-C-Budget Summary'!K5,IF(I2="NHTF",'2) 15-C-Budget Summary'!G5,IF(I2="NSP",'2) 15-C-Budget Summary'!O5,"")))))</f>
        <v xml:space="preserve"> </v>
      </c>
      <c r="Q3" s="138"/>
      <c r="R3" s="138"/>
      <c r="S3" s="138"/>
      <c r="T3" s="138"/>
      <c r="U3" s="138"/>
      <c r="V3" s="138"/>
      <c r="W3" s="139"/>
      <c r="X3" s="112"/>
      <c r="Y3" s="228"/>
      <c r="Z3" s="225"/>
      <c r="AA3" s="225"/>
    </row>
    <row r="4" spans="1:30" ht="15">
      <c r="A4" s="128" t="s">
        <v>5</v>
      </c>
      <c r="B4" s="129"/>
      <c r="C4" s="129" t="s">
        <v>10</v>
      </c>
      <c r="D4" s="130">
        <v>1</v>
      </c>
      <c r="E4" s="131">
        <v>2</v>
      </c>
      <c r="F4" s="131">
        <v>3</v>
      </c>
      <c r="G4" s="131">
        <v>4</v>
      </c>
      <c r="H4" s="131">
        <v>5</v>
      </c>
      <c r="I4" s="131">
        <v>6</v>
      </c>
      <c r="J4" s="131">
        <v>7</v>
      </c>
      <c r="K4" s="131">
        <v>8</v>
      </c>
      <c r="L4" s="131">
        <v>9</v>
      </c>
      <c r="M4" s="257" t="s">
        <v>201</v>
      </c>
      <c r="N4" s="131">
        <v>10</v>
      </c>
      <c r="O4" s="131">
        <v>11</v>
      </c>
      <c r="P4" s="131">
        <v>12</v>
      </c>
      <c r="Q4" s="131">
        <v>13</v>
      </c>
      <c r="R4" s="131">
        <v>14</v>
      </c>
      <c r="S4" s="131">
        <v>15</v>
      </c>
      <c r="T4" s="131">
        <v>16</v>
      </c>
      <c r="U4" s="131">
        <v>17</v>
      </c>
      <c r="V4" s="131">
        <v>18</v>
      </c>
      <c r="W4" s="258" t="s">
        <v>202</v>
      </c>
      <c r="X4" s="115"/>
      <c r="Y4" s="267"/>
      <c r="Z4" s="268"/>
      <c r="AA4" s="225"/>
    </row>
    <row r="5" spans="1:30" ht="15">
      <c r="A5" s="150" t="s">
        <v>41</v>
      </c>
      <c r="B5" s="151"/>
      <c r="C5" s="155"/>
      <c r="D5" s="156"/>
      <c r="E5" s="156"/>
      <c r="F5" s="156"/>
      <c r="G5" s="156"/>
      <c r="H5" s="156"/>
      <c r="I5" s="156"/>
      <c r="J5" s="156"/>
      <c r="K5" s="156"/>
      <c r="L5" s="156"/>
      <c r="M5" s="156"/>
      <c r="N5" s="156"/>
      <c r="O5" s="156"/>
      <c r="P5" s="156"/>
      <c r="Q5" s="156"/>
      <c r="R5" s="156"/>
      <c r="S5" s="156"/>
      <c r="T5" s="156"/>
      <c r="U5" s="156"/>
      <c r="V5" s="156"/>
      <c r="W5" s="157"/>
      <c r="X5" s="115"/>
      <c r="Y5" s="267"/>
      <c r="Z5" s="269"/>
      <c r="AA5" s="225"/>
    </row>
    <row r="6" spans="1:30" ht="15">
      <c r="A6" s="430" t="s">
        <v>11</v>
      </c>
      <c r="B6" s="467"/>
      <c r="C6" s="116">
        <f>SUMIFS('1) Budget Data'!$F:$F,'1) Budget Data'!$A:$A,$I$2,'1) Budget Data'!$C:$C,Z6,'1) Budget Data'!$D:$D,$A6)</f>
        <v>0</v>
      </c>
      <c r="D6" s="117">
        <f>SUMIFS('3) Draw Data'!$E:$E,'3) Draw Data'!$B:$B,$Z6,'3) Draw Data'!$C:$C,$A6,'3) Draw Data'!$I:$I,D$4,'3) Draw Data'!$A:$A,$I$2)</f>
        <v>0</v>
      </c>
      <c r="E6" s="117">
        <f>SUMIFS('3) Draw Data'!$E:$E,'3) Draw Data'!$B:$B,$Z6,'3) Draw Data'!$C:$C,$A6,'3) Draw Data'!$I:$I,E$4,'3) Draw Data'!$A:$A,$I$2)</f>
        <v>0</v>
      </c>
      <c r="F6" s="117">
        <f>SUMIFS('3) Draw Data'!$E:$E,'3) Draw Data'!$B:$B,$Z6,'3) Draw Data'!$C:$C,$A6,'3) Draw Data'!$I:$I,F$4,'3) Draw Data'!$A:$A,$I$2)</f>
        <v>0</v>
      </c>
      <c r="G6" s="117">
        <f>SUMIFS('3) Draw Data'!$E:$E,'3) Draw Data'!$B:$B,$Z6,'3) Draw Data'!$C:$C,$A6,'3) Draw Data'!$I:$I,G$4,'3) Draw Data'!$A:$A,$I$2)</f>
        <v>0</v>
      </c>
      <c r="H6" s="117">
        <f>SUMIFS('3) Draw Data'!$E:$E,'3) Draw Data'!$B:$B,$Z6,'3) Draw Data'!$C:$C,$A6,'3) Draw Data'!$I:$I,H$4,'3) Draw Data'!$A:$A,$I$2)</f>
        <v>0</v>
      </c>
      <c r="I6" s="117">
        <f>SUMIFS('3) Draw Data'!$E:$E,'3) Draw Data'!$B:$B,$Z6,'3) Draw Data'!$C:$C,$A6,'3) Draw Data'!$I:$I,I$4,'3) Draw Data'!$A:$A,$I$2)</f>
        <v>0</v>
      </c>
      <c r="J6" s="117">
        <f>SUMIFS('3) Draw Data'!$E:$E,'3) Draw Data'!$B:$B,$Z6,'3) Draw Data'!$C:$C,$A6,'3) Draw Data'!$I:$I,J$4,'3) Draw Data'!$A:$A,$I$2)</f>
        <v>0</v>
      </c>
      <c r="K6" s="117">
        <f>SUMIFS('3) Draw Data'!$E:$E,'3) Draw Data'!$B:$B,$Z6,'3) Draw Data'!$C:$C,$A6,'3) Draw Data'!$I:$I,K$4,'3) Draw Data'!$A:$A,$I$2)</f>
        <v>0</v>
      </c>
      <c r="L6" s="117">
        <f>SUMIFS('3) Draw Data'!$E:$E,'3) Draw Data'!$B:$B,$Z6,'3) Draw Data'!$C:$C,$A6,'3) Draw Data'!$I:$I,L$4,'3) Draw Data'!$A:$A,$I$2)</f>
        <v>0</v>
      </c>
      <c r="M6" s="160">
        <f>C6-(SUM(D6:L6))</f>
        <v>0</v>
      </c>
      <c r="N6" s="117">
        <f>SUMIFS('3) Draw Data'!$E:$E,'3) Draw Data'!$B:$B,$Z6,'3) Draw Data'!$C:$C,$A6,'3) Draw Data'!$I:$I,N$4,'3) Draw Data'!$A:$A,$I$2)</f>
        <v>0</v>
      </c>
      <c r="O6" s="117">
        <f>SUMIFS('3) Draw Data'!$E:$E,'3) Draw Data'!$B:$B,$Z6,'3) Draw Data'!$C:$C,$A6,'3) Draw Data'!$I:$I,O$4,'3) Draw Data'!$A:$A,$I$2)</f>
        <v>0</v>
      </c>
      <c r="P6" s="117">
        <f>SUMIFS('3) Draw Data'!$E:$E,'3) Draw Data'!$B:$B,$Z6,'3) Draw Data'!$C:$C,$A6,'3) Draw Data'!$I:$I,P$4,'3) Draw Data'!$A:$A,$I$2)</f>
        <v>0</v>
      </c>
      <c r="Q6" s="117">
        <f>SUMIFS('3) Draw Data'!$E:$E,'3) Draw Data'!$B:$B,$Z6,'3) Draw Data'!$C:$C,$A6,'3) Draw Data'!$I:$I,Q$4,'3) Draw Data'!$A:$A,$I$2)</f>
        <v>0</v>
      </c>
      <c r="R6" s="117">
        <f>SUMIFS('3) Draw Data'!$E:$E,'3) Draw Data'!$B:$B,$Z6,'3) Draw Data'!$C:$C,$A6,'3) Draw Data'!$I:$I,R$4,'3) Draw Data'!$A:$A,$I$2)</f>
        <v>0</v>
      </c>
      <c r="S6" s="117">
        <f>SUMIFS('3) Draw Data'!$E:$E,'3) Draw Data'!$B:$B,$Z6,'3) Draw Data'!$C:$C,$A6,'3) Draw Data'!$I:$I,S$4,'3) Draw Data'!$A:$A,$I$2)</f>
        <v>0</v>
      </c>
      <c r="T6" s="117">
        <f>SUMIFS('3) Draw Data'!$E:$E,'3) Draw Data'!$B:$B,$Z6,'3) Draw Data'!$C:$C,$A6,'3) Draw Data'!$I:$I,T$4,'3) Draw Data'!$A:$A,$I$2)</f>
        <v>0</v>
      </c>
      <c r="U6" s="117">
        <f>SUMIFS('3) Draw Data'!$E:$E,'3) Draw Data'!$B:$B,$Z6,'3) Draw Data'!$C:$C,$A6,'3) Draw Data'!$I:$I,U$4,'3) Draw Data'!$A:$A,$I$2)</f>
        <v>0</v>
      </c>
      <c r="V6" s="117">
        <f>SUMIFS('3) Draw Data'!$E:$E,'3) Draw Data'!$B:$B,$Z6,'3) Draw Data'!$C:$C,$A6,'3) Draw Data'!$I:$I,V$4,'3) Draw Data'!$A:$A,$I$2)</f>
        <v>0</v>
      </c>
      <c r="W6" s="160">
        <f>+M6-(SUM(N6:V6))</f>
        <v>0</v>
      </c>
      <c r="X6" s="56"/>
      <c r="Y6" s="226"/>
      <c r="Z6" s="223" t="str">
        <f>A5</f>
        <v>PROPERTY_ACQUISITION</v>
      </c>
      <c r="AA6" s="223" t="s">
        <v>182</v>
      </c>
      <c r="AB6" s="270"/>
      <c r="AC6" s="270"/>
      <c r="AD6" s="270"/>
    </row>
    <row r="7" spans="1:30" ht="15">
      <c r="A7" s="432" t="s">
        <v>42</v>
      </c>
      <c r="B7" s="468"/>
      <c r="C7" s="158"/>
      <c r="D7" s="159"/>
      <c r="E7" s="159"/>
      <c r="F7" s="159"/>
      <c r="G7" s="159"/>
      <c r="H7" s="159"/>
      <c r="I7" s="159"/>
      <c r="J7" s="159"/>
      <c r="K7" s="159"/>
      <c r="L7" s="159"/>
      <c r="M7" s="159"/>
      <c r="N7" s="159"/>
      <c r="O7" s="159"/>
      <c r="P7" s="159"/>
      <c r="Q7" s="159"/>
      <c r="R7" s="159"/>
      <c r="S7" s="159"/>
      <c r="T7" s="159"/>
      <c r="U7" s="159"/>
      <c r="V7" s="159"/>
      <c r="W7" s="160"/>
      <c r="X7" s="56"/>
      <c r="Y7" s="226"/>
      <c r="Z7" s="223"/>
      <c r="AA7" s="223"/>
      <c r="AB7" s="270"/>
      <c r="AC7" s="270"/>
      <c r="AD7" s="270"/>
    </row>
    <row r="8" spans="1:30" ht="15">
      <c r="A8" s="430" t="s">
        <v>0</v>
      </c>
      <c r="B8" s="467"/>
      <c r="C8" s="116">
        <f>SUMIFS('1) Budget Data'!$F:$F,'1) Budget Data'!$A:$A,$I$2,'1) Budget Data'!$C:$C,Z8,'1) Budget Data'!$D:$D,$A8)</f>
        <v>0</v>
      </c>
      <c r="D8" s="117">
        <f>SUMIFS('3) Draw Data'!$E:$E,'3) Draw Data'!$B:$B,$Z8,'3) Draw Data'!$C:$C,$A8,'3) Draw Data'!$I:$I,D$4,'3) Draw Data'!$A:$A,$I$2)</f>
        <v>0</v>
      </c>
      <c r="E8" s="117">
        <f>SUMIFS('3) Draw Data'!$E:$E,'3) Draw Data'!$B:$B,$Z8,'3) Draw Data'!$C:$C,$A8,'3) Draw Data'!$I:$I,E$4,'3) Draw Data'!$A:$A,$I$2)</f>
        <v>0</v>
      </c>
      <c r="F8" s="117">
        <f>SUMIFS('3) Draw Data'!$E:$E,'3) Draw Data'!$B:$B,$Z8,'3) Draw Data'!$C:$C,$A8,'3) Draw Data'!$I:$I,F$4,'3) Draw Data'!$A:$A,$I$2)</f>
        <v>0</v>
      </c>
      <c r="G8" s="117">
        <f>SUMIFS('3) Draw Data'!$E:$E,'3) Draw Data'!$B:$B,$Z8,'3) Draw Data'!$C:$C,$A8,'3) Draw Data'!$I:$I,G$4,'3) Draw Data'!$A:$A,$I$2)</f>
        <v>0</v>
      </c>
      <c r="H8" s="117">
        <f>SUMIFS('3) Draw Data'!$E:$E,'3) Draw Data'!$B:$B,$Z8,'3) Draw Data'!$C:$C,$A8,'3) Draw Data'!$I:$I,H$4,'3) Draw Data'!$A:$A,$I$2)</f>
        <v>0</v>
      </c>
      <c r="I8" s="117">
        <f>SUMIFS('3) Draw Data'!$E:$E,'3) Draw Data'!$B:$B,$Z8,'3) Draw Data'!$C:$C,$A8,'3) Draw Data'!$I:$I,I$4,'3) Draw Data'!$A:$A,$I$2)</f>
        <v>0</v>
      </c>
      <c r="J8" s="117">
        <f>SUMIFS('3) Draw Data'!$E:$E,'3) Draw Data'!$B:$B,$Z8,'3) Draw Data'!$C:$C,$A8,'3) Draw Data'!$I:$I,J$4,'3) Draw Data'!$A:$A,$I$2)</f>
        <v>0</v>
      </c>
      <c r="K8" s="117">
        <f>SUMIFS('3) Draw Data'!$E:$E,'3) Draw Data'!$B:$B,$Z8,'3) Draw Data'!$C:$C,$A8,'3) Draw Data'!$I:$I,K$4,'3) Draw Data'!$A:$A,$I$2)</f>
        <v>0</v>
      </c>
      <c r="L8" s="117">
        <f>SUMIFS('3) Draw Data'!$E:$E,'3) Draw Data'!$B:$B,$Z8,'3) Draw Data'!$C:$C,$A8,'3) Draw Data'!$I:$I,L$4,'3) Draw Data'!$A:$A,$I$2)</f>
        <v>0</v>
      </c>
      <c r="M8" s="160">
        <f t="shared" ref="M8:M9" si="0">C8-(SUM(D8:L8))</f>
        <v>0</v>
      </c>
      <c r="N8" s="117">
        <f>SUMIFS('3) Draw Data'!$E:$E,'3) Draw Data'!$B:$B,$Z8,'3) Draw Data'!$C:$C,$A8,'3) Draw Data'!$I:$I,N$4,'3) Draw Data'!$A:$A,$I$2)</f>
        <v>0</v>
      </c>
      <c r="O8" s="117">
        <f>SUMIFS('3) Draw Data'!$E:$E,'3) Draw Data'!$B:$B,$Z8,'3) Draw Data'!$C:$C,$A8,'3) Draw Data'!$I:$I,O$4,'3) Draw Data'!$A:$A,$I$2)</f>
        <v>0</v>
      </c>
      <c r="P8" s="117">
        <f>SUMIFS('3) Draw Data'!$E:$E,'3) Draw Data'!$B:$B,$Z8,'3) Draw Data'!$C:$C,$A8,'3) Draw Data'!$I:$I,P$4,'3) Draw Data'!$A:$A,$I$2)</f>
        <v>0</v>
      </c>
      <c r="Q8" s="117">
        <f>SUMIFS('3) Draw Data'!$E:$E,'3) Draw Data'!$B:$B,$Z8,'3) Draw Data'!$C:$C,$A8,'3) Draw Data'!$I:$I,Q$4,'3) Draw Data'!$A:$A,$I$2)</f>
        <v>0</v>
      </c>
      <c r="R8" s="117">
        <f>SUMIFS('3) Draw Data'!$E:$E,'3) Draw Data'!$B:$B,$Z8,'3) Draw Data'!$C:$C,$A8,'3) Draw Data'!$I:$I,R$4,'3) Draw Data'!$A:$A,$I$2)</f>
        <v>0</v>
      </c>
      <c r="S8" s="117">
        <f>SUMIFS('3) Draw Data'!$E:$E,'3) Draw Data'!$B:$B,$Z8,'3) Draw Data'!$C:$C,$A8,'3) Draw Data'!$I:$I,S$4,'3) Draw Data'!$A:$A,$I$2)</f>
        <v>0</v>
      </c>
      <c r="T8" s="117">
        <f>SUMIFS('3) Draw Data'!$E:$E,'3) Draw Data'!$B:$B,$Z8,'3) Draw Data'!$C:$C,$A8,'3) Draw Data'!$I:$I,T$4,'3) Draw Data'!$A:$A,$I$2)</f>
        <v>0</v>
      </c>
      <c r="U8" s="117">
        <f>SUMIFS('3) Draw Data'!$E:$E,'3) Draw Data'!$B:$B,$Z8,'3) Draw Data'!$C:$C,$A8,'3) Draw Data'!$I:$I,U$4,'3) Draw Data'!$A:$A,$I$2)</f>
        <v>0</v>
      </c>
      <c r="V8" s="117">
        <f>SUMIFS('3) Draw Data'!$E:$E,'3) Draw Data'!$B:$B,$Z8,'3) Draw Data'!$C:$C,$A8,'3) Draw Data'!$I:$I,V$4,'3) Draw Data'!$A:$A,$I$2)</f>
        <v>0</v>
      </c>
      <c r="W8" s="160">
        <f t="shared" ref="W8:W49" si="1">+M8-(SUM(N8:V8))</f>
        <v>0</v>
      </c>
      <c r="X8" s="56"/>
      <c r="Y8" s="226"/>
      <c r="Z8" s="222" t="s">
        <v>42</v>
      </c>
      <c r="AA8" s="223"/>
      <c r="AB8" s="270"/>
      <c r="AC8" s="270"/>
      <c r="AD8" s="270"/>
    </row>
    <row r="9" spans="1:30" ht="15">
      <c r="A9" s="430" t="s">
        <v>12</v>
      </c>
      <c r="B9" s="467"/>
      <c r="C9" s="116">
        <f>SUMIFS('1) Budget Data'!$F:$F,'1) Budget Data'!$A:$A,$I$2,'1) Budget Data'!$C:$C,Z9,'1) Budget Data'!$D:$D,$A9)</f>
        <v>0</v>
      </c>
      <c r="D9" s="117">
        <f>SUMIFS('3) Draw Data'!$E:$E,'3) Draw Data'!$B:$B,$Z9,'3) Draw Data'!$C:$C,$A9,'3) Draw Data'!$I:$I,D$4,'3) Draw Data'!$A:$A,$I$2)</f>
        <v>0</v>
      </c>
      <c r="E9" s="117">
        <f>SUMIFS('3) Draw Data'!$E:$E,'3) Draw Data'!$B:$B,$Z9,'3) Draw Data'!$C:$C,$A9,'3) Draw Data'!$I:$I,E$4,'3) Draw Data'!$A:$A,$I$2)</f>
        <v>0</v>
      </c>
      <c r="F9" s="117">
        <f>SUMIFS('3) Draw Data'!$E:$E,'3) Draw Data'!$B:$B,$Z9,'3) Draw Data'!$C:$C,$A9,'3) Draw Data'!$I:$I,F$4,'3) Draw Data'!$A:$A,$I$2)</f>
        <v>0</v>
      </c>
      <c r="G9" s="117">
        <f>SUMIFS('3) Draw Data'!$E:$E,'3) Draw Data'!$B:$B,$Z9,'3) Draw Data'!$C:$C,$A9,'3) Draw Data'!$I:$I,G$4,'3) Draw Data'!$A:$A,$I$2)</f>
        <v>0</v>
      </c>
      <c r="H9" s="117">
        <f>SUMIFS('3) Draw Data'!$E:$E,'3) Draw Data'!$B:$B,$Z9,'3) Draw Data'!$C:$C,$A9,'3) Draw Data'!$I:$I,H$4,'3) Draw Data'!$A:$A,$I$2)</f>
        <v>0</v>
      </c>
      <c r="I9" s="117">
        <f>SUMIFS('3) Draw Data'!$E:$E,'3) Draw Data'!$B:$B,$Z9,'3) Draw Data'!$C:$C,$A9,'3) Draw Data'!$I:$I,I$4,'3) Draw Data'!$A:$A,$I$2)</f>
        <v>0</v>
      </c>
      <c r="J9" s="117">
        <f>SUMIFS('3) Draw Data'!$E:$E,'3) Draw Data'!$B:$B,$Z9,'3) Draw Data'!$C:$C,$A9,'3) Draw Data'!$I:$I,J$4,'3) Draw Data'!$A:$A,$I$2)</f>
        <v>0</v>
      </c>
      <c r="K9" s="117">
        <f>SUMIFS('3) Draw Data'!$E:$E,'3) Draw Data'!$B:$B,$Z9,'3) Draw Data'!$C:$C,$A9,'3) Draw Data'!$I:$I,K$4,'3) Draw Data'!$A:$A,$I$2)</f>
        <v>0</v>
      </c>
      <c r="L9" s="117">
        <f>SUMIFS('3) Draw Data'!$E:$E,'3) Draw Data'!$B:$B,$Z9,'3) Draw Data'!$C:$C,$A9,'3) Draw Data'!$I:$I,L$4,'3) Draw Data'!$A:$A,$I$2)</f>
        <v>0</v>
      </c>
      <c r="M9" s="160">
        <f t="shared" si="0"/>
        <v>0</v>
      </c>
      <c r="N9" s="117">
        <f>SUMIFS('3) Draw Data'!$E:$E,'3) Draw Data'!$B:$B,$Z9,'3) Draw Data'!$C:$C,$A9,'3) Draw Data'!$I:$I,N$4,'3) Draw Data'!$A:$A,$I$2)</f>
        <v>0</v>
      </c>
      <c r="O9" s="117">
        <f>SUMIFS('3) Draw Data'!$E:$E,'3) Draw Data'!$B:$B,$Z9,'3) Draw Data'!$C:$C,$A9,'3) Draw Data'!$I:$I,O$4,'3) Draw Data'!$A:$A,$I$2)</f>
        <v>0</v>
      </c>
      <c r="P9" s="117">
        <f>SUMIFS('3) Draw Data'!$E:$E,'3) Draw Data'!$B:$B,$Z9,'3) Draw Data'!$C:$C,$A9,'3) Draw Data'!$I:$I,P$4,'3) Draw Data'!$A:$A,$I$2)</f>
        <v>0</v>
      </c>
      <c r="Q9" s="117">
        <f>SUMIFS('3) Draw Data'!$E:$E,'3) Draw Data'!$B:$B,$Z9,'3) Draw Data'!$C:$C,$A9,'3) Draw Data'!$I:$I,Q$4,'3) Draw Data'!$A:$A,$I$2)</f>
        <v>0</v>
      </c>
      <c r="R9" s="117">
        <f>SUMIFS('3) Draw Data'!$E:$E,'3) Draw Data'!$B:$B,$Z9,'3) Draw Data'!$C:$C,$A9,'3) Draw Data'!$I:$I,R$4,'3) Draw Data'!$A:$A,$I$2)</f>
        <v>0</v>
      </c>
      <c r="S9" s="117">
        <f>SUMIFS('3) Draw Data'!$E:$E,'3) Draw Data'!$B:$B,$Z9,'3) Draw Data'!$C:$C,$A9,'3) Draw Data'!$I:$I,S$4,'3) Draw Data'!$A:$A,$I$2)</f>
        <v>0</v>
      </c>
      <c r="T9" s="117">
        <f>SUMIFS('3) Draw Data'!$E:$E,'3) Draw Data'!$B:$B,$Z9,'3) Draw Data'!$C:$C,$A9,'3) Draw Data'!$I:$I,T$4,'3) Draw Data'!$A:$A,$I$2)</f>
        <v>0</v>
      </c>
      <c r="U9" s="117">
        <f>SUMIFS('3) Draw Data'!$E:$E,'3) Draw Data'!$B:$B,$Z9,'3) Draw Data'!$C:$C,$A9,'3) Draw Data'!$I:$I,U$4,'3) Draw Data'!$A:$A,$I$2)</f>
        <v>0</v>
      </c>
      <c r="V9" s="117">
        <f>SUMIFS('3) Draw Data'!$E:$E,'3) Draw Data'!$B:$B,$Z9,'3) Draw Data'!$C:$C,$A9,'3) Draw Data'!$I:$I,V$4,'3) Draw Data'!$A:$A,$I$2)</f>
        <v>0</v>
      </c>
      <c r="W9" s="160">
        <f t="shared" si="1"/>
        <v>0</v>
      </c>
      <c r="X9" s="56"/>
      <c r="Y9" s="226"/>
      <c r="Z9" s="222" t="s">
        <v>42</v>
      </c>
      <c r="AA9" s="223"/>
      <c r="AB9" s="270"/>
      <c r="AC9" s="270"/>
      <c r="AD9" s="270"/>
    </row>
    <row r="10" spans="1:30" ht="15">
      <c r="A10" s="152" t="s">
        <v>32</v>
      </c>
      <c r="B10" s="204" t="str">
        <f>'2) 15-C-Budget Summary'!B15</f>
        <v>ExplanationSI</v>
      </c>
      <c r="C10" s="116">
        <f>SUMIFS('1) Budget Data'!$F:$F,'1) Budget Data'!$A:$A,$I$2,'1) Budget Data'!$C:$C,Z10,'1) Budget Data'!$D:$D,$A10)</f>
        <v>0</v>
      </c>
      <c r="D10" s="117">
        <f>SUMIFS('3) Draw Data'!$E:$E,'3) Draw Data'!$B:$B,$Z10,'3) Draw Data'!$C:$C,$A10,'3) Draw Data'!$I:$I,D$4,'3) Draw Data'!$A:$A,$I$2)</f>
        <v>0</v>
      </c>
      <c r="E10" s="117">
        <f>SUMIFS('3) Draw Data'!$E:$E,'3) Draw Data'!$B:$B,$Z10,'3) Draw Data'!$C:$C,$A10,'3) Draw Data'!$I:$I,E$4,'3) Draw Data'!$A:$A,$I$2)</f>
        <v>0</v>
      </c>
      <c r="F10" s="117">
        <f>SUMIFS('3) Draw Data'!$E:$E,'3) Draw Data'!$B:$B,$Z10,'3) Draw Data'!$C:$C,$A10,'3) Draw Data'!$I:$I,F$4,'3) Draw Data'!$A:$A,$I$2)</f>
        <v>0</v>
      </c>
      <c r="G10" s="117">
        <f>SUMIFS('3) Draw Data'!$E:$E,'3) Draw Data'!$B:$B,$Z10,'3) Draw Data'!$C:$C,$A10,'3) Draw Data'!$I:$I,G$4,'3) Draw Data'!$A:$A,$I$2)</f>
        <v>0</v>
      </c>
      <c r="H10" s="117">
        <f>SUMIFS('3) Draw Data'!$E:$E,'3) Draw Data'!$B:$B,$Z10,'3) Draw Data'!$C:$C,$A10,'3) Draw Data'!$I:$I,H$4,'3) Draw Data'!$A:$A,$I$2)</f>
        <v>0</v>
      </c>
      <c r="I10" s="117">
        <f>SUMIFS('3) Draw Data'!$E:$E,'3) Draw Data'!$B:$B,$Z10,'3) Draw Data'!$C:$C,$A10,'3) Draw Data'!$I:$I,I$4,'3) Draw Data'!$A:$A,$I$2)</f>
        <v>0</v>
      </c>
      <c r="J10" s="117">
        <f>SUMIFS('3) Draw Data'!$E:$E,'3) Draw Data'!$B:$B,$Z10,'3) Draw Data'!$C:$C,$A10,'3) Draw Data'!$I:$I,J$4,'3) Draw Data'!$A:$A,$I$2)</f>
        <v>0</v>
      </c>
      <c r="K10" s="117">
        <f>SUMIFS('3) Draw Data'!$E:$E,'3) Draw Data'!$B:$B,$Z10,'3) Draw Data'!$C:$C,$A10,'3) Draw Data'!$I:$I,K$4,'3) Draw Data'!$A:$A,$I$2)</f>
        <v>0</v>
      </c>
      <c r="L10" s="117">
        <f>SUMIFS('3) Draw Data'!$E:$E,'3) Draw Data'!$B:$B,$Z10,'3) Draw Data'!$C:$C,$A10,'3) Draw Data'!$I:$I,L$4,'3) Draw Data'!$A:$A,$I$2)</f>
        <v>0</v>
      </c>
      <c r="M10" s="160">
        <f>+C10-D10-E10-F10-G10-H10-I10-J10-K10-L10</f>
        <v>0</v>
      </c>
      <c r="N10" s="117">
        <f>SUMIFS('3) Draw Data'!$E:$E,'3) Draw Data'!$B:$B,$Z10,'3) Draw Data'!$C:$C,$A10,'3) Draw Data'!$I:$I,N$4,'3) Draw Data'!$A:$A,$I$2)</f>
        <v>0</v>
      </c>
      <c r="O10" s="117">
        <f>SUMIFS('3) Draw Data'!$E:$E,'3) Draw Data'!$B:$B,$Z10,'3) Draw Data'!$C:$C,$A10,'3) Draw Data'!$I:$I,O$4,'3) Draw Data'!$A:$A,$I$2)</f>
        <v>0</v>
      </c>
      <c r="P10" s="117">
        <f>SUMIFS('3) Draw Data'!$E:$E,'3) Draw Data'!$B:$B,$Z10,'3) Draw Data'!$C:$C,$A10,'3) Draw Data'!$I:$I,P$4,'3) Draw Data'!$A:$A,$I$2)</f>
        <v>0</v>
      </c>
      <c r="Q10" s="117">
        <f>SUMIFS('3) Draw Data'!$E:$E,'3) Draw Data'!$B:$B,$Z10,'3) Draw Data'!$C:$C,$A10,'3) Draw Data'!$I:$I,Q$4,'3) Draw Data'!$A:$A,$I$2)</f>
        <v>0</v>
      </c>
      <c r="R10" s="117">
        <f>SUMIFS('3) Draw Data'!$E:$E,'3) Draw Data'!$B:$B,$Z10,'3) Draw Data'!$C:$C,$A10,'3) Draw Data'!$I:$I,R$4,'3) Draw Data'!$A:$A,$I$2)</f>
        <v>0</v>
      </c>
      <c r="S10" s="117">
        <f>SUMIFS('3) Draw Data'!$E:$E,'3) Draw Data'!$B:$B,$Z10,'3) Draw Data'!$C:$C,$A10,'3) Draw Data'!$I:$I,S$4,'3) Draw Data'!$A:$A,$I$2)</f>
        <v>0</v>
      </c>
      <c r="T10" s="117">
        <f>SUMIFS('3) Draw Data'!$E:$E,'3) Draw Data'!$B:$B,$Z10,'3) Draw Data'!$C:$C,$A10,'3) Draw Data'!$I:$I,T$4,'3) Draw Data'!$A:$A,$I$2)</f>
        <v>0</v>
      </c>
      <c r="U10" s="117">
        <f>SUMIFS('3) Draw Data'!$E:$E,'3) Draw Data'!$B:$B,$Z10,'3) Draw Data'!$C:$C,$A10,'3) Draw Data'!$I:$I,U$4,'3) Draw Data'!$A:$A,$I$2)</f>
        <v>0</v>
      </c>
      <c r="V10" s="117">
        <f>SUMIFS('3) Draw Data'!$E:$E,'3) Draw Data'!$B:$B,$Z10,'3) Draw Data'!$C:$C,$A10,'3) Draw Data'!$I:$I,V$4,'3) Draw Data'!$A:$A,$I$2)</f>
        <v>0</v>
      </c>
      <c r="W10" s="160">
        <f t="shared" si="1"/>
        <v>0</v>
      </c>
      <c r="X10" s="119"/>
      <c r="Y10" s="226"/>
      <c r="Z10" s="222" t="s">
        <v>42</v>
      </c>
      <c r="AA10" s="223"/>
      <c r="AB10" s="270"/>
      <c r="AC10" s="270"/>
      <c r="AD10" s="270"/>
    </row>
    <row r="11" spans="1:30" ht="15">
      <c r="A11" s="432" t="s">
        <v>6</v>
      </c>
      <c r="B11" s="468"/>
      <c r="C11" s="158">
        <f>SUBTOTAL(9,C8:C10)</f>
        <v>0</v>
      </c>
      <c r="D11" s="158">
        <f t="shared" ref="D11:V11" si="2">SUBTOTAL(9,D8:D10)</f>
        <v>0</v>
      </c>
      <c r="E11" s="158">
        <f t="shared" si="2"/>
        <v>0</v>
      </c>
      <c r="F11" s="158">
        <f t="shared" si="2"/>
        <v>0</v>
      </c>
      <c r="G11" s="158">
        <f t="shared" si="2"/>
        <v>0</v>
      </c>
      <c r="H11" s="158">
        <f t="shared" si="2"/>
        <v>0</v>
      </c>
      <c r="I11" s="158">
        <f t="shared" si="2"/>
        <v>0</v>
      </c>
      <c r="J11" s="158">
        <f t="shared" si="2"/>
        <v>0</v>
      </c>
      <c r="K11" s="158">
        <f t="shared" si="2"/>
        <v>0</v>
      </c>
      <c r="L11" s="161">
        <f t="shared" si="2"/>
        <v>0</v>
      </c>
      <c r="M11" s="160">
        <f t="shared" ref="M11:M18" si="3">C11-(SUM(D11:L11))</f>
        <v>0</v>
      </c>
      <c r="N11" s="161">
        <f t="shared" si="2"/>
        <v>0</v>
      </c>
      <c r="O11" s="161">
        <f t="shared" si="2"/>
        <v>0</v>
      </c>
      <c r="P11" s="161">
        <f t="shared" si="2"/>
        <v>0</v>
      </c>
      <c r="Q11" s="161">
        <f t="shared" si="2"/>
        <v>0</v>
      </c>
      <c r="R11" s="161">
        <f t="shared" si="2"/>
        <v>0</v>
      </c>
      <c r="S11" s="161">
        <f t="shared" si="2"/>
        <v>0</v>
      </c>
      <c r="T11" s="161">
        <f t="shared" si="2"/>
        <v>0</v>
      </c>
      <c r="U11" s="161">
        <f t="shared" si="2"/>
        <v>0</v>
      </c>
      <c r="V11" s="161">
        <f t="shared" si="2"/>
        <v>0</v>
      </c>
      <c r="W11" s="160">
        <f t="shared" si="1"/>
        <v>0</v>
      </c>
      <c r="X11" s="119"/>
      <c r="Y11" s="226"/>
      <c r="Z11" s="223"/>
      <c r="AA11" s="223"/>
      <c r="AB11" s="270"/>
      <c r="AC11" s="270"/>
      <c r="AD11" s="270"/>
    </row>
    <row r="12" spans="1:30" ht="15">
      <c r="A12" s="430" t="s">
        <v>7</v>
      </c>
      <c r="B12" s="467"/>
      <c r="C12" s="116">
        <f>SUMIFS('1) Budget Data'!$F:$F,'1) Budget Data'!$A:$A,$I$2,'1) Budget Data'!$C:$C,Z12,'1) Budget Data'!$D:$D,$A12)</f>
        <v>0</v>
      </c>
      <c r="D12" s="117">
        <f>SUMIFS('3) Draw Data'!$E:$E,'3) Draw Data'!$B:$B,$Z12,'3) Draw Data'!$C:$C,$A12,'3) Draw Data'!$I:$I,D$4,'3) Draw Data'!$A:$A,$I$2)</f>
        <v>0</v>
      </c>
      <c r="E12" s="117">
        <f>SUMIFS('3) Draw Data'!$E:$E,'3) Draw Data'!$B:$B,$Z12,'3) Draw Data'!$C:$C,$A12,'3) Draw Data'!$I:$I,E$4,'3) Draw Data'!$A:$A,$I$2)</f>
        <v>0</v>
      </c>
      <c r="F12" s="117">
        <f>SUMIFS('3) Draw Data'!$E:$E,'3) Draw Data'!$B:$B,$Z12,'3) Draw Data'!$C:$C,$A12,'3) Draw Data'!$I:$I,F$4,'3) Draw Data'!$A:$A,$I$2)</f>
        <v>0</v>
      </c>
      <c r="G12" s="117">
        <f>SUMIFS('3) Draw Data'!$E:$E,'3) Draw Data'!$B:$B,$Z12,'3) Draw Data'!$C:$C,$A12,'3) Draw Data'!$I:$I,G$4,'3) Draw Data'!$A:$A,$I$2)</f>
        <v>0</v>
      </c>
      <c r="H12" s="117">
        <f>SUMIFS('3) Draw Data'!$E:$E,'3) Draw Data'!$B:$B,$Z12,'3) Draw Data'!$C:$C,$A12,'3) Draw Data'!$I:$I,H$4,'3) Draw Data'!$A:$A,$I$2)</f>
        <v>0</v>
      </c>
      <c r="I12" s="117">
        <f>SUMIFS('3) Draw Data'!$E:$E,'3) Draw Data'!$B:$B,$Z12,'3) Draw Data'!$C:$C,$A12,'3) Draw Data'!$I:$I,I$4,'3) Draw Data'!$A:$A,$I$2)</f>
        <v>0</v>
      </c>
      <c r="J12" s="117">
        <f>SUMIFS('3) Draw Data'!$E:$E,'3) Draw Data'!$B:$B,$Z12,'3) Draw Data'!$C:$C,$A12,'3) Draw Data'!$I:$I,J$4,'3) Draw Data'!$A:$A,$I$2)</f>
        <v>0</v>
      </c>
      <c r="K12" s="117">
        <f>SUMIFS('3) Draw Data'!$E:$E,'3) Draw Data'!$B:$B,$Z12,'3) Draw Data'!$C:$C,$A12,'3) Draw Data'!$I:$I,K$4,'3) Draw Data'!$A:$A,$I$2)</f>
        <v>0</v>
      </c>
      <c r="L12" s="117">
        <f>SUMIFS('3) Draw Data'!$E:$E,'3) Draw Data'!$B:$B,$Z12,'3) Draw Data'!$C:$C,$A12,'3) Draw Data'!$I:$I,L$4,'3) Draw Data'!$A:$A,$I$2)</f>
        <v>0</v>
      </c>
      <c r="M12" s="160">
        <f t="shared" si="3"/>
        <v>0</v>
      </c>
      <c r="N12" s="117">
        <f>SUMIFS('3) Draw Data'!$E:$E,'3) Draw Data'!$B:$B,$Z12,'3) Draw Data'!$C:$C,$A12,'3) Draw Data'!$I:$I,N$4,'3) Draw Data'!$A:$A,$I$2)</f>
        <v>0</v>
      </c>
      <c r="O12" s="117">
        <f>SUMIFS('3) Draw Data'!$E:$E,'3) Draw Data'!$B:$B,$Z12,'3) Draw Data'!$C:$C,$A12,'3) Draw Data'!$I:$I,O$4,'3) Draw Data'!$A:$A,$I$2)</f>
        <v>0</v>
      </c>
      <c r="P12" s="117">
        <f>SUMIFS('3) Draw Data'!$E:$E,'3) Draw Data'!$B:$B,$Z12,'3) Draw Data'!$C:$C,$A12,'3) Draw Data'!$I:$I,P$4,'3) Draw Data'!$A:$A,$I$2)</f>
        <v>0</v>
      </c>
      <c r="Q12" s="117">
        <f>SUMIFS('3) Draw Data'!$E:$E,'3) Draw Data'!$B:$B,$Z12,'3) Draw Data'!$C:$C,$A12,'3) Draw Data'!$I:$I,Q$4,'3) Draw Data'!$A:$A,$I$2)</f>
        <v>0</v>
      </c>
      <c r="R12" s="117">
        <f>SUMIFS('3) Draw Data'!$E:$E,'3) Draw Data'!$B:$B,$Z12,'3) Draw Data'!$C:$C,$A12,'3) Draw Data'!$I:$I,R$4,'3) Draw Data'!$A:$A,$I$2)</f>
        <v>0</v>
      </c>
      <c r="S12" s="117">
        <f>SUMIFS('3) Draw Data'!$E:$E,'3) Draw Data'!$B:$B,$Z12,'3) Draw Data'!$C:$C,$A12,'3) Draw Data'!$I:$I,S$4,'3) Draw Data'!$A:$A,$I$2)</f>
        <v>0</v>
      </c>
      <c r="T12" s="117">
        <f>SUMIFS('3) Draw Data'!$E:$E,'3) Draw Data'!$B:$B,$Z12,'3) Draw Data'!$C:$C,$A12,'3) Draw Data'!$I:$I,T$4,'3) Draw Data'!$A:$A,$I$2)</f>
        <v>0</v>
      </c>
      <c r="U12" s="117">
        <f>SUMIFS('3) Draw Data'!$E:$E,'3) Draw Data'!$B:$B,$Z12,'3) Draw Data'!$C:$C,$A12,'3) Draw Data'!$I:$I,U$4,'3) Draw Data'!$A:$A,$I$2)</f>
        <v>0</v>
      </c>
      <c r="V12" s="117">
        <f>SUMIFS('3) Draw Data'!$E:$E,'3) Draw Data'!$B:$B,$Z12,'3) Draw Data'!$C:$C,$A12,'3) Draw Data'!$I:$I,V$4,'3) Draw Data'!$A:$A,$I$2)</f>
        <v>0</v>
      </c>
      <c r="W12" s="160">
        <f t="shared" si="1"/>
        <v>0</v>
      </c>
      <c r="X12" s="120"/>
      <c r="Y12" s="226"/>
      <c r="Z12" s="222" t="s">
        <v>6</v>
      </c>
      <c r="AA12" s="223"/>
      <c r="AB12" s="270"/>
      <c r="AC12" s="270"/>
      <c r="AD12" s="270"/>
    </row>
    <row r="13" spans="1:30" ht="15">
      <c r="A13" s="430" t="s">
        <v>27</v>
      </c>
      <c r="B13" s="467"/>
      <c r="C13" s="116">
        <f>SUMIFS('1) Budget Data'!$F:$F,'1) Budget Data'!$A:$A,$I$2,'1) Budget Data'!$C:$C,Z13,'1) Budget Data'!$D:$D,$A13)</f>
        <v>0</v>
      </c>
      <c r="D13" s="117">
        <f>SUMIFS('3) Draw Data'!$E:$E,'3) Draw Data'!$B:$B,$Z13,'3) Draw Data'!$C:$C,$A13,'3) Draw Data'!$I:$I,D$4,'3) Draw Data'!$A:$A,$I$2)</f>
        <v>0</v>
      </c>
      <c r="E13" s="117">
        <f>SUMIFS('3) Draw Data'!$E:$E,'3) Draw Data'!$B:$B,$Z13,'3) Draw Data'!$C:$C,$A13,'3) Draw Data'!$I:$I,E$4,'3) Draw Data'!$A:$A,$I$2)</f>
        <v>0</v>
      </c>
      <c r="F13" s="117">
        <f>SUMIFS('3) Draw Data'!$E:$E,'3) Draw Data'!$B:$B,$Z13,'3) Draw Data'!$C:$C,$A13,'3) Draw Data'!$I:$I,F$4,'3) Draw Data'!$A:$A,$I$2)</f>
        <v>0</v>
      </c>
      <c r="G13" s="117">
        <f>SUMIFS('3) Draw Data'!$E:$E,'3) Draw Data'!$B:$B,$Z13,'3) Draw Data'!$C:$C,$A13,'3) Draw Data'!$I:$I,G$4,'3) Draw Data'!$A:$A,$I$2)</f>
        <v>0</v>
      </c>
      <c r="H13" s="117">
        <f>SUMIFS('3) Draw Data'!$E:$E,'3) Draw Data'!$B:$B,$Z13,'3) Draw Data'!$C:$C,$A13,'3) Draw Data'!$I:$I,H$4,'3) Draw Data'!$A:$A,$I$2)</f>
        <v>0</v>
      </c>
      <c r="I13" s="117">
        <f>SUMIFS('3) Draw Data'!$E:$E,'3) Draw Data'!$B:$B,$Z13,'3) Draw Data'!$C:$C,$A13,'3) Draw Data'!$I:$I,I$4,'3) Draw Data'!$A:$A,$I$2)</f>
        <v>0</v>
      </c>
      <c r="J13" s="117">
        <f>SUMIFS('3) Draw Data'!$E:$E,'3) Draw Data'!$B:$B,$Z13,'3) Draw Data'!$C:$C,$A13,'3) Draw Data'!$I:$I,J$4,'3) Draw Data'!$A:$A,$I$2)</f>
        <v>0</v>
      </c>
      <c r="K13" s="117">
        <f>SUMIFS('3) Draw Data'!$E:$E,'3) Draw Data'!$B:$B,$Z13,'3) Draw Data'!$C:$C,$A13,'3) Draw Data'!$I:$I,K$4,'3) Draw Data'!$A:$A,$I$2)</f>
        <v>0</v>
      </c>
      <c r="L13" s="117">
        <f>SUMIFS('3) Draw Data'!$E:$E,'3) Draw Data'!$B:$B,$Z13,'3) Draw Data'!$C:$C,$A13,'3) Draw Data'!$I:$I,L$4,'3) Draw Data'!$A:$A,$I$2)</f>
        <v>0</v>
      </c>
      <c r="M13" s="160">
        <f t="shared" si="3"/>
        <v>0</v>
      </c>
      <c r="N13" s="117">
        <f>SUMIFS('3) Draw Data'!$E:$E,'3) Draw Data'!$B:$B,$Z13,'3) Draw Data'!$C:$C,$A13,'3) Draw Data'!$I:$I,N$4,'3) Draw Data'!$A:$A,$I$2)</f>
        <v>0</v>
      </c>
      <c r="O13" s="117">
        <f>SUMIFS('3) Draw Data'!$E:$E,'3) Draw Data'!$B:$B,$Z13,'3) Draw Data'!$C:$C,$A13,'3) Draw Data'!$I:$I,O$4,'3) Draw Data'!$A:$A,$I$2)</f>
        <v>0</v>
      </c>
      <c r="P13" s="117">
        <f>SUMIFS('3) Draw Data'!$E:$E,'3) Draw Data'!$B:$B,$Z13,'3) Draw Data'!$C:$C,$A13,'3) Draw Data'!$I:$I,P$4,'3) Draw Data'!$A:$A,$I$2)</f>
        <v>0</v>
      </c>
      <c r="Q13" s="117">
        <f>SUMIFS('3) Draw Data'!$E:$E,'3) Draw Data'!$B:$B,$Z13,'3) Draw Data'!$C:$C,$A13,'3) Draw Data'!$I:$I,Q$4,'3) Draw Data'!$A:$A,$I$2)</f>
        <v>0</v>
      </c>
      <c r="R13" s="117">
        <f>SUMIFS('3) Draw Data'!$E:$E,'3) Draw Data'!$B:$B,$Z13,'3) Draw Data'!$C:$C,$A13,'3) Draw Data'!$I:$I,R$4,'3) Draw Data'!$A:$A,$I$2)</f>
        <v>0</v>
      </c>
      <c r="S13" s="117">
        <f>SUMIFS('3) Draw Data'!$E:$E,'3) Draw Data'!$B:$B,$Z13,'3) Draw Data'!$C:$C,$A13,'3) Draw Data'!$I:$I,S$4,'3) Draw Data'!$A:$A,$I$2)</f>
        <v>0</v>
      </c>
      <c r="T13" s="117">
        <f>SUMIFS('3) Draw Data'!$E:$E,'3) Draw Data'!$B:$B,$Z13,'3) Draw Data'!$C:$C,$A13,'3) Draw Data'!$I:$I,T$4,'3) Draw Data'!$A:$A,$I$2)</f>
        <v>0</v>
      </c>
      <c r="U13" s="117">
        <f>SUMIFS('3) Draw Data'!$E:$E,'3) Draw Data'!$B:$B,$Z13,'3) Draw Data'!$C:$C,$A13,'3) Draw Data'!$I:$I,U$4,'3) Draw Data'!$A:$A,$I$2)</f>
        <v>0</v>
      </c>
      <c r="V13" s="117">
        <f>SUMIFS('3) Draw Data'!$E:$E,'3) Draw Data'!$B:$B,$Z13,'3) Draw Data'!$C:$C,$A13,'3) Draw Data'!$I:$I,V$4,'3) Draw Data'!$A:$A,$I$2)</f>
        <v>0</v>
      </c>
      <c r="W13" s="160">
        <f t="shared" si="1"/>
        <v>0</v>
      </c>
      <c r="X13" s="120"/>
      <c r="Y13" s="226"/>
      <c r="Z13" s="222" t="s">
        <v>6</v>
      </c>
      <c r="AA13" s="223"/>
      <c r="AB13" s="270"/>
      <c r="AC13" s="270"/>
      <c r="AD13" s="270"/>
    </row>
    <row r="14" spans="1:30" ht="15">
      <c r="A14" s="430" t="s">
        <v>13</v>
      </c>
      <c r="B14" s="467"/>
      <c r="C14" s="116">
        <f>SUMIFS('1) Budget Data'!$F:$F,'1) Budget Data'!$A:$A,$I$2,'1) Budget Data'!$C:$C,Z14,'1) Budget Data'!$D:$D,$A14)</f>
        <v>0</v>
      </c>
      <c r="D14" s="117">
        <f>SUMIFS('3) Draw Data'!$E:$E,'3) Draw Data'!$B:$B,$Z14,'3) Draw Data'!$C:$C,$A14,'3) Draw Data'!$I:$I,D$4,'3) Draw Data'!$A:$A,$I$2)</f>
        <v>0</v>
      </c>
      <c r="E14" s="117">
        <f>SUMIFS('3) Draw Data'!$E:$E,'3) Draw Data'!$B:$B,$Z14,'3) Draw Data'!$C:$C,$A14,'3) Draw Data'!$I:$I,E$4,'3) Draw Data'!$A:$A,$I$2)</f>
        <v>0</v>
      </c>
      <c r="F14" s="117">
        <f>SUMIFS('3) Draw Data'!$E:$E,'3) Draw Data'!$B:$B,$Z14,'3) Draw Data'!$C:$C,$A14,'3) Draw Data'!$I:$I,F$4,'3) Draw Data'!$A:$A,$I$2)</f>
        <v>0</v>
      </c>
      <c r="G14" s="117">
        <f>SUMIFS('3) Draw Data'!$E:$E,'3) Draw Data'!$B:$B,$Z14,'3) Draw Data'!$C:$C,$A14,'3) Draw Data'!$I:$I,G$4,'3) Draw Data'!$A:$A,$I$2)</f>
        <v>0</v>
      </c>
      <c r="H14" s="117">
        <f>SUMIFS('3) Draw Data'!$E:$E,'3) Draw Data'!$B:$B,$Z14,'3) Draw Data'!$C:$C,$A14,'3) Draw Data'!$I:$I,H$4,'3) Draw Data'!$A:$A,$I$2)</f>
        <v>0</v>
      </c>
      <c r="I14" s="117">
        <f>SUMIFS('3) Draw Data'!$E:$E,'3) Draw Data'!$B:$B,$Z14,'3) Draw Data'!$C:$C,$A14,'3) Draw Data'!$I:$I,I$4,'3) Draw Data'!$A:$A,$I$2)</f>
        <v>0</v>
      </c>
      <c r="J14" s="117">
        <f>SUMIFS('3) Draw Data'!$E:$E,'3) Draw Data'!$B:$B,$Z14,'3) Draw Data'!$C:$C,$A14,'3) Draw Data'!$I:$I,J$4,'3) Draw Data'!$A:$A,$I$2)</f>
        <v>0</v>
      </c>
      <c r="K14" s="117">
        <f>SUMIFS('3) Draw Data'!$E:$E,'3) Draw Data'!$B:$B,$Z14,'3) Draw Data'!$C:$C,$A14,'3) Draw Data'!$I:$I,K$4,'3) Draw Data'!$A:$A,$I$2)</f>
        <v>0</v>
      </c>
      <c r="L14" s="117">
        <f>SUMIFS('3) Draw Data'!$E:$E,'3) Draw Data'!$B:$B,$Z14,'3) Draw Data'!$C:$C,$A14,'3) Draw Data'!$I:$I,L$4,'3) Draw Data'!$A:$A,$I$2)</f>
        <v>0</v>
      </c>
      <c r="M14" s="160">
        <f t="shared" si="3"/>
        <v>0</v>
      </c>
      <c r="N14" s="117">
        <f>SUMIFS('3) Draw Data'!$E:$E,'3) Draw Data'!$B:$B,$Z14,'3) Draw Data'!$C:$C,$A14,'3) Draw Data'!$I:$I,N$4,'3) Draw Data'!$A:$A,$I$2)</f>
        <v>0</v>
      </c>
      <c r="O14" s="117">
        <f>SUMIFS('3) Draw Data'!$E:$E,'3) Draw Data'!$B:$B,$Z14,'3) Draw Data'!$C:$C,$A14,'3) Draw Data'!$I:$I,O$4,'3) Draw Data'!$A:$A,$I$2)</f>
        <v>0</v>
      </c>
      <c r="P14" s="117">
        <f>SUMIFS('3) Draw Data'!$E:$E,'3) Draw Data'!$B:$B,$Z14,'3) Draw Data'!$C:$C,$A14,'3) Draw Data'!$I:$I,P$4,'3) Draw Data'!$A:$A,$I$2)</f>
        <v>0</v>
      </c>
      <c r="Q14" s="117">
        <f>SUMIFS('3) Draw Data'!$E:$E,'3) Draw Data'!$B:$B,$Z14,'3) Draw Data'!$C:$C,$A14,'3) Draw Data'!$I:$I,Q$4,'3) Draw Data'!$A:$A,$I$2)</f>
        <v>0</v>
      </c>
      <c r="R14" s="117">
        <f>SUMIFS('3) Draw Data'!$E:$E,'3) Draw Data'!$B:$B,$Z14,'3) Draw Data'!$C:$C,$A14,'3) Draw Data'!$I:$I,R$4,'3) Draw Data'!$A:$A,$I$2)</f>
        <v>0</v>
      </c>
      <c r="S14" s="117">
        <f>SUMIFS('3) Draw Data'!$E:$E,'3) Draw Data'!$B:$B,$Z14,'3) Draw Data'!$C:$C,$A14,'3) Draw Data'!$I:$I,S$4,'3) Draw Data'!$A:$A,$I$2)</f>
        <v>0</v>
      </c>
      <c r="T14" s="117">
        <f>SUMIFS('3) Draw Data'!$E:$E,'3) Draw Data'!$B:$B,$Z14,'3) Draw Data'!$C:$C,$A14,'3) Draw Data'!$I:$I,T$4,'3) Draw Data'!$A:$A,$I$2)</f>
        <v>0</v>
      </c>
      <c r="U14" s="117">
        <f>SUMIFS('3) Draw Data'!$E:$E,'3) Draw Data'!$B:$B,$Z14,'3) Draw Data'!$C:$C,$A14,'3) Draw Data'!$I:$I,U$4,'3) Draw Data'!$A:$A,$I$2)</f>
        <v>0</v>
      </c>
      <c r="V14" s="117">
        <f>SUMIFS('3) Draw Data'!$E:$E,'3) Draw Data'!$B:$B,$Z14,'3) Draw Data'!$C:$C,$A14,'3) Draw Data'!$I:$I,V$4,'3) Draw Data'!$A:$A,$I$2)</f>
        <v>0</v>
      </c>
      <c r="W14" s="160">
        <f t="shared" si="1"/>
        <v>0</v>
      </c>
      <c r="X14" s="120"/>
      <c r="Y14" s="226"/>
      <c r="Z14" s="222" t="s">
        <v>6</v>
      </c>
      <c r="AA14" s="223"/>
      <c r="AB14" s="270"/>
      <c r="AC14" s="270"/>
      <c r="AD14" s="270"/>
    </row>
    <row r="15" spans="1:30" ht="15">
      <c r="A15" s="430" t="s">
        <v>1</v>
      </c>
      <c r="B15" s="467"/>
      <c r="C15" s="116">
        <f>SUMIFS('1) Budget Data'!$F:$F,'1) Budget Data'!$A:$A,$I$2,'1) Budget Data'!$C:$C,Z15,'1) Budget Data'!$D:$D,$A15)</f>
        <v>0</v>
      </c>
      <c r="D15" s="117">
        <f>SUMIFS('3) Draw Data'!$E:$E,'3) Draw Data'!$B:$B,$Z15,'3) Draw Data'!$C:$C,$A15,'3) Draw Data'!$I:$I,D$4,'3) Draw Data'!$A:$A,$I$2)</f>
        <v>0</v>
      </c>
      <c r="E15" s="117">
        <f>SUMIFS('3) Draw Data'!$E:$E,'3) Draw Data'!$B:$B,$Z15,'3) Draw Data'!$C:$C,$A15,'3) Draw Data'!$I:$I,E$4,'3) Draw Data'!$A:$A,$I$2)</f>
        <v>0</v>
      </c>
      <c r="F15" s="117">
        <f>SUMIFS('3) Draw Data'!$E:$E,'3) Draw Data'!$B:$B,$Z15,'3) Draw Data'!$C:$C,$A15,'3) Draw Data'!$I:$I,F$4,'3) Draw Data'!$A:$A,$I$2)</f>
        <v>0</v>
      </c>
      <c r="G15" s="117">
        <f>SUMIFS('3) Draw Data'!$E:$E,'3) Draw Data'!$B:$B,$Z15,'3) Draw Data'!$C:$C,$A15,'3) Draw Data'!$I:$I,G$4,'3) Draw Data'!$A:$A,$I$2)</f>
        <v>0</v>
      </c>
      <c r="H15" s="117">
        <f>SUMIFS('3) Draw Data'!$E:$E,'3) Draw Data'!$B:$B,$Z15,'3) Draw Data'!$C:$C,$A15,'3) Draw Data'!$I:$I,H$4,'3) Draw Data'!$A:$A,$I$2)</f>
        <v>0</v>
      </c>
      <c r="I15" s="117">
        <f>SUMIFS('3) Draw Data'!$E:$E,'3) Draw Data'!$B:$B,$Z15,'3) Draw Data'!$C:$C,$A15,'3) Draw Data'!$I:$I,I$4,'3) Draw Data'!$A:$A,$I$2)</f>
        <v>0</v>
      </c>
      <c r="J15" s="117">
        <f>SUMIFS('3) Draw Data'!$E:$E,'3) Draw Data'!$B:$B,$Z15,'3) Draw Data'!$C:$C,$A15,'3) Draw Data'!$I:$I,J$4,'3) Draw Data'!$A:$A,$I$2)</f>
        <v>0</v>
      </c>
      <c r="K15" s="117">
        <f>SUMIFS('3) Draw Data'!$E:$E,'3) Draw Data'!$B:$B,$Z15,'3) Draw Data'!$C:$C,$A15,'3) Draw Data'!$I:$I,K$4,'3) Draw Data'!$A:$A,$I$2)</f>
        <v>0</v>
      </c>
      <c r="L15" s="117">
        <f>SUMIFS('3) Draw Data'!$E:$E,'3) Draw Data'!$B:$B,$Z15,'3) Draw Data'!$C:$C,$A15,'3) Draw Data'!$I:$I,L$4,'3) Draw Data'!$A:$A,$I$2)</f>
        <v>0</v>
      </c>
      <c r="M15" s="160">
        <f t="shared" si="3"/>
        <v>0</v>
      </c>
      <c r="N15" s="117">
        <f>SUMIFS('3) Draw Data'!$E:$E,'3) Draw Data'!$B:$B,$Z15,'3) Draw Data'!$C:$C,$A15,'3) Draw Data'!$I:$I,N$4,'3) Draw Data'!$A:$A,$I$2)</f>
        <v>0</v>
      </c>
      <c r="O15" s="117">
        <f>SUMIFS('3) Draw Data'!$E:$E,'3) Draw Data'!$B:$B,$Z15,'3) Draw Data'!$C:$C,$A15,'3) Draw Data'!$I:$I,O$4,'3) Draw Data'!$A:$A,$I$2)</f>
        <v>0</v>
      </c>
      <c r="P15" s="117">
        <f>SUMIFS('3) Draw Data'!$E:$E,'3) Draw Data'!$B:$B,$Z15,'3) Draw Data'!$C:$C,$A15,'3) Draw Data'!$I:$I,P$4,'3) Draw Data'!$A:$A,$I$2)</f>
        <v>0</v>
      </c>
      <c r="Q15" s="117">
        <f>SUMIFS('3) Draw Data'!$E:$E,'3) Draw Data'!$B:$B,$Z15,'3) Draw Data'!$C:$C,$A15,'3) Draw Data'!$I:$I,Q$4,'3) Draw Data'!$A:$A,$I$2)</f>
        <v>0</v>
      </c>
      <c r="R15" s="117">
        <f>SUMIFS('3) Draw Data'!$E:$E,'3) Draw Data'!$B:$B,$Z15,'3) Draw Data'!$C:$C,$A15,'3) Draw Data'!$I:$I,R$4,'3) Draw Data'!$A:$A,$I$2)</f>
        <v>0</v>
      </c>
      <c r="S15" s="117">
        <f>SUMIFS('3) Draw Data'!$E:$E,'3) Draw Data'!$B:$B,$Z15,'3) Draw Data'!$C:$C,$A15,'3) Draw Data'!$I:$I,S$4,'3) Draw Data'!$A:$A,$I$2)</f>
        <v>0</v>
      </c>
      <c r="T15" s="117">
        <f>SUMIFS('3) Draw Data'!$E:$E,'3) Draw Data'!$B:$B,$Z15,'3) Draw Data'!$C:$C,$A15,'3) Draw Data'!$I:$I,T$4,'3) Draw Data'!$A:$A,$I$2)</f>
        <v>0</v>
      </c>
      <c r="U15" s="117">
        <f>SUMIFS('3) Draw Data'!$E:$E,'3) Draw Data'!$B:$B,$Z15,'3) Draw Data'!$C:$C,$A15,'3) Draw Data'!$I:$I,U$4,'3) Draw Data'!$A:$A,$I$2)</f>
        <v>0</v>
      </c>
      <c r="V15" s="117">
        <f>SUMIFS('3) Draw Data'!$E:$E,'3) Draw Data'!$B:$B,$Z15,'3) Draw Data'!$C:$C,$A15,'3) Draw Data'!$I:$I,V$4,'3) Draw Data'!$A:$A,$I$2)</f>
        <v>0</v>
      </c>
      <c r="W15" s="160">
        <f t="shared" si="1"/>
        <v>0</v>
      </c>
      <c r="X15" s="120"/>
      <c r="Y15" s="226"/>
      <c r="Z15" s="222" t="s">
        <v>6</v>
      </c>
      <c r="AA15" s="223"/>
      <c r="AB15" s="270"/>
      <c r="AC15" s="270"/>
      <c r="AD15" s="270"/>
    </row>
    <row r="16" spans="1:30" ht="15">
      <c r="A16" s="430" t="s">
        <v>181</v>
      </c>
      <c r="B16" s="467"/>
      <c r="C16" s="116">
        <f>SUMIFS('1) Budget Data'!$F:$F,'1) Budget Data'!$A:$A,$I$2,'1) Budget Data'!$C:$C,Z16,'1) Budget Data'!$D:$D,$A16)</f>
        <v>0</v>
      </c>
      <c r="D16" s="117">
        <f>SUMIFS('3) Draw Data'!$E:$E,'3) Draw Data'!$B:$B,$Z16,'3) Draw Data'!$C:$C,$A16,'3) Draw Data'!$I:$I,D$4,'3) Draw Data'!$A:$A,$I$2)</f>
        <v>0</v>
      </c>
      <c r="E16" s="117">
        <f>SUMIFS('3) Draw Data'!$E:$E,'3) Draw Data'!$B:$B,$Z16,'3) Draw Data'!$C:$C,$A16,'3) Draw Data'!$I:$I,E$4,'3) Draw Data'!$A:$A,$I$2)</f>
        <v>0</v>
      </c>
      <c r="F16" s="117">
        <f>SUMIFS('3) Draw Data'!$E:$E,'3) Draw Data'!$B:$B,$Z16,'3) Draw Data'!$C:$C,$A16,'3) Draw Data'!$I:$I,F$4,'3) Draw Data'!$A:$A,$I$2)</f>
        <v>0</v>
      </c>
      <c r="G16" s="117">
        <f>SUMIFS('3) Draw Data'!$E:$E,'3) Draw Data'!$B:$B,$Z16,'3) Draw Data'!$C:$C,$A16,'3) Draw Data'!$I:$I,G$4,'3) Draw Data'!$A:$A,$I$2)</f>
        <v>0</v>
      </c>
      <c r="H16" s="117">
        <f>SUMIFS('3) Draw Data'!$E:$E,'3) Draw Data'!$B:$B,$Z16,'3) Draw Data'!$C:$C,$A16,'3) Draw Data'!$I:$I,H$4,'3) Draw Data'!$A:$A,$I$2)</f>
        <v>0</v>
      </c>
      <c r="I16" s="117">
        <f>SUMIFS('3) Draw Data'!$E:$E,'3) Draw Data'!$B:$B,$Z16,'3) Draw Data'!$C:$C,$A16,'3) Draw Data'!$I:$I,I$4,'3) Draw Data'!$A:$A,$I$2)</f>
        <v>0</v>
      </c>
      <c r="J16" s="117">
        <f>SUMIFS('3) Draw Data'!$E:$E,'3) Draw Data'!$B:$B,$Z16,'3) Draw Data'!$C:$C,$A16,'3) Draw Data'!$I:$I,J$4,'3) Draw Data'!$A:$A,$I$2)</f>
        <v>0</v>
      </c>
      <c r="K16" s="117">
        <f>SUMIFS('3) Draw Data'!$E:$E,'3) Draw Data'!$B:$B,$Z16,'3) Draw Data'!$C:$C,$A16,'3) Draw Data'!$I:$I,K$4,'3) Draw Data'!$A:$A,$I$2)</f>
        <v>0</v>
      </c>
      <c r="L16" s="117">
        <f>SUMIFS('3) Draw Data'!$E:$E,'3) Draw Data'!$B:$B,$Z16,'3) Draw Data'!$C:$C,$A16,'3) Draw Data'!$I:$I,L$4,'3) Draw Data'!$A:$A,$I$2)</f>
        <v>0</v>
      </c>
      <c r="M16" s="160">
        <f t="shared" si="3"/>
        <v>0</v>
      </c>
      <c r="N16" s="117">
        <f>SUMIFS('3) Draw Data'!$E:$E,'3) Draw Data'!$B:$B,$Z16,'3) Draw Data'!$C:$C,$A16,'3) Draw Data'!$I:$I,N$4,'3) Draw Data'!$A:$A,$I$2)</f>
        <v>0</v>
      </c>
      <c r="O16" s="117">
        <f>SUMIFS('3) Draw Data'!$E:$E,'3) Draw Data'!$B:$B,$Z16,'3) Draw Data'!$C:$C,$A16,'3) Draw Data'!$I:$I,O$4,'3) Draw Data'!$A:$A,$I$2)</f>
        <v>0</v>
      </c>
      <c r="P16" s="117">
        <f>SUMIFS('3) Draw Data'!$E:$E,'3) Draw Data'!$B:$B,$Z16,'3) Draw Data'!$C:$C,$A16,'3) Draw Data'!$I:$I,P$4,'3) Draw Data'!$A:$A,$I$2)</f>
        <v>0</v>
      </c>
      <c r="Q16" s="117">
        <f>SUMIFS('3) Draw Data'!$E:$E,'3) Draw Data'!$B:$B,$Z16,'3) Draw Data'!$C:$C,$A16,'3) Draw Data'!$I:$I,Q$4,'3) Draw Data'!$A:$A,$I$2)</f>
        <v>0</v>
      </c>
      <c r="R16" s="117">
        <f>SUMIFS('3) Draw Data'!$E:$E,'3) Draw Data'!$B:$B,$Z16,'3) Draw Data'!$C:$C,$A16,'3) Draw Data'!$I:$I,R$4,'3) Draw Data'!$A:$A,$I$2)</f>
        <v>0</v>
      </c>
      <c r="S16" s="117">
        <f>SUMIFS('3) Draw Data'!$E:$E,'3) Draw Data'!$B:$B,$Z16,'3) Draw Data'!$C:$C,$A16,'3) Draw Data'!$I:$I,S$4,'3) Draw Data'!$A:$A,$I$2)</f>
        <v>0</v>
      </c>
      <c r="T16" s="117">
        <f>SUMIFS('3) Draw Data'!$E:$E,'3) Draw Data'!$B:$B,$Z16,'3) Draw Data'!$C:$C,$A16,'3) Draw Data'!$I:$I,T$4,'3) Draw Data'!$A:$A,$I$2)</f>
        <v>0</v>
      </c>
      <c r="U16" s="117">
        <f>SUMIFS('3) Draw Data'!$E:$E,'3) Draw Data'!$B:$B,$Z16,'3) Draw Data'!$C:$C,$A16,'3) Draw Data'!$I:$I,U$4,'3) Draw Data'!$A:$A,$I$2)</f>
        <v>0</v>
      </c>
      <c r="V16" s="117">
        <f>SUMIFS('3) Draw Data'!$E:$E,'3) Draw Data'!$B:$B,$Z16,'3) Draw Data'!$C:$C,$A16,'3) Draw Data'!$I:$I,V$4,'3) Draw Data'!$A:$A,$I$2)</f>
        <v>0</v>
      </c>
      <c r="W16" s="160">
        <f t="shared" si="1"/>
        <v>0</v>
      </c>
      <c r="X16" s="56"/>
      <c r="Y16" s="226"/>
      <c r="Z16" s="222" t="s">
        <v>6</v>
      </c>
      <c r="AA16" s="223"/>
      <c r="AB16" s="270"/>
      <c r="AC16" s="270"/>
      <c r="AD16" s="270"/>
    </row>
    <row r="17" spans="1:30" ht="15">
      <c r="A17" s="153" t="s">
        <v>31</v>
      </c>
      <c r="B17" s="204" t="str">
        <f>'2) 15-C-Budget Summary'!B22</f>
        <v>ExplanationC</v>
      </c>
      <c r="C17" s="116">
        <f>SUMIFS('1) Budget Data'!$F:$F,'1) Budget Data'!$A:$A,$I$2,'1) Budget Data'!$C:$C,Z17,'1) Budget Data'!$D:$D,$A17)</f>
        <v>0</v>
      </c>
      <c r="D17" s="117">
        <f>SUMIFS('3) Draw Data'!$E:$E,'3) Draw Data'!$B:$B,$Z17,'3) Draw Data'!$C:$C,$A17,'3) Draw Data'!$I:$I,D$4,'3) Draw Data'!$A:$A,$I$2)</f>
        <v>0</v>
      </c>
      <c r="E17" s="117">
        <f>SUMIFS('3) Draw Data'!$E:$E,'3) Draw Data'!$B:$B,$Z17,'3) Draw Data'!$C:$C,$A17,'3) Draw Data'!$I:$I,E$4,'3) Draw Data'!$A:$A,$I$2)</f>
        <v>0</v>
      </c>
      <c r="F17" s="117">
        <f>SUMIFS('3) Draw Data'!$E:$E,'3) Draw Data'!$B:$B,$Z17,'3) Draw Data'!$C:$C,$A17,'3) Draw Data'!$I:$I,F$4,'3) Draw Data'!$A:$A,$I$2)</f>
        <v>0</v>
      </c>
      <c r="G17" s="117">
        <f>SUMIFS('3) Draw Data'!$E:$E,'3) Draw Data'!$B:$B,$Z17,'3) Draw Data'!$C:$C,$A17,'3) Draw Data'!$I:$I,G$4,'3) Draw Data'!$A:$A,$I$2)</f>
        <v>0</v>
      </c>
      <c r="H17" s="117">
        <f>SUMIFS('3) Draw Data'!$E:$E,'3) Draw Data'!$B:$B,$Z17,'3) Draw Data'!$C:$C,$A17,'3) Draw Data'!$I:$I,H$4,'3) Draw Data'!$A:$A,$I$2)</f>
        <v>0</v>
      </c>
      <c r="I17" s="117">
        <f>SUMIFS('3) Draw Data'!$E:$E,'3) Draw Data'!$B:$B,$Z17,'3) Draw Data'!$C:$C,$A17,'3) Draw Data'!$I:$I,I$4,'3) Draw Data'!$A:$A,$I$2)</f>
        <v>0</v>
      </c>
      <c r="J17" s="117">
        <f>SUMIFS('3) Draw Data'!$E:$E,'3) Draw Data'!$B:$B,$Z17,'3) Draw Data'!$C:$C,$A17,'3) Draw Data'!$I:$I,J$4,'3) Draw Data'!$A:$A,$I$2)</f>
        <v>0</v>
      </c>
      <c r="K17" s="117">
        <f>SUMIFS('3) Draw Data'!$E:$E,'3) Draw Data'!$B:$B,$Z17,'3) Draw Data'!$C:$C,$A17,'3) Draw Data'!$I:$I,K$4,'3) Draw Data'!$A:$A,$I$2)</f>
        <v>0</v>
      </c>
      <c r="L17" s="117">
        <f>SUMIFS('3) Draw Data'!$E:$E,'3) Draw Data'!$B:$B,$Z17,'3) Draw Data'!$C:$C,$A17,'3) Draw Data'!$I:$I,L$4,'3) Draw Data'!$A:$A,$I$2)</f>
        <v>0</v>
      </c>
      <c r="M17" s="160">
        <f t="shared" si="3"/>
        <v>0</v>
      </c>
      <c r="N17" s="117">
        <f>SUMIFS('3) Draw Data'!$E:$E,'3) Draw Data'!$B:$B,$Z17,'3) Draw Data'!$C:$C,$A17,'3) Draw Data'!$I:$I,N$4,'3) Draw Data'!$A:$A,$I$2)</f>
        <v>0</v>
      </c>
      <c r="O17" s="117">
        <f>SUMIFS('3) Draw Data'!$E:$E,'3) Draw Data'!$B:$B,$Z17,'3) Draw Data'!$C:$C,$A17,'3) Draw Data'!$I:$I,O$4,'3) Draw Data'!$A:$A,$I$2)</f>
        <v>0</v>
      </c>
      <c r="P17" s="117">
        <f>SUMIFS('3) Draw Data'!$E:$E,'3) Draw Data'!$B:$B,$Z17,'3) Draw Data'!$C:$C,$A17,'3) Draw Data'!$I:$I,P$4,'3) Draw Data'!$A:$A,$I$2)</f>
        <v>0</v>
      </c>
      <c r="Q17" s="117">
        <f>SUMIFS('3) Draw Data'!$E:$E,'3) Draw Data'!$B:$B,$Z17,'3) Draw Data'!$C:$C,$A17,'3) Draw Data'!$I:$I,Q$4,'3) Draw Data'!$A:$A,$I$2)</f>
        <v>0</v>
      </c>
      <c r="R17" s="117">
        <f>SUMIFS('3) Draw Data'!$E:$E,'3) Draw Data'!$B:$B,$Z17,'3) Draw Data'!$C:$C,$A17,'3) Draw Data'!$I:$I,R$4,'3) Draw Data'!$A:$A,$I$2)</f>
        <v>0</v>
      </c>
      <c r="S17" s="117">
        <f>SUMIFS('3) Draw Data'!$E:$E,'3) Draw Data'!$B:$B,$Z17,'3) Draw Data'!$C:$C,$A17,'3) Draw Data'!$I:$I,S$4,'3) Draw Data'!$A:$A,$I$2)</f>
        <v>0</v>
      </c>
      <c r="T17" s="117">
        <f>SUMIFS('3) Draw Data'!$E:$E,'3) Draw Data'!$B:$B,$Z17,'3) Draw Data'!$C:$C,$A17,'3) Draw Data'!$I:$I,T$4,'3) Draw Data'!$A:$A,$I$2)</f>
        <v>0</v>
      </c>
      <c r="U17" s="117">
        <f>SUMIFS('3) Draw Data'!$E:$E,'3) Draw Data'!$B:$B,$Z17,'3) Draw Data'!$C:$C,$A17,'3) Draw Data'!$I:$I,U$4,'3) Draw Data'!$A:$A,$I$2)</f>
        <v>0</v>
      </c>
      <c r="V17" s="117">
        <f>SUMIFS('3) Draw Data'!$E:$E,'3) Draw Data'!$B:$B,$Z17,'3) Draw Data'!$C:$C,$A17,'3) Draw Data'!$I:$I,V$4,'3) Draw Data'!$A:$A,$I$2)</f>
        <v>0</v>
      </c>
      <c r="W17" s="160">
        <f t="shared" si="1"/>
        <v>0</v>
      </c>
      <c r="X17" s="56"/>
      <c r="Y17" s="226"/>
      <c r="Z17" s="222" t="s">
        <v>6</v>
      </c>
      <c r="AA17" s="223"/>
      <c r="AB17" s="270"/>
      <c r="AC17" s="270"/>
      <c r="AD17" s="270"/>
    </row>
    <row r="18" spans="1:30" ht="15">
      <c r="A18" s="432" t="s">
        <v>43</v>
      </c>
      <c r="B18" s="468"/>
      <c r="C18" s="158">
        <f>SUBTOTAL(9,C12:C17)</f>
        <v>0</v>
      </c>
      <c r="D18" s="158">
        <f>SUBTOTAL(9,D12:D17)</f>
        <v>0</v>
      </c>
      <c r="E18" s="158">
        <f t="shared" ref="E18:V18" si="4">SUBTOTAL(9,E12:E17)</f>
        <v>0</v>
      </c>
      <c r="F18" s="158">
        <f t="shared" si="4"/>
        <v>0</v>
      </c>
      <c r="G18" s="158">
        <f t="shared" si="4"/>
        <v>0</v>
      </c>
      <c r="H18" s="158">
        <f t="shared" si="4"/>
        <v>0</v>
      </c>
      <c r="I18" s="158">
        <f t="shared" si="4"/>
        <v>0</v>
      </c>
      <c r="J18" s="158">
        <f t="shared" si="4"/>
        <v>0</v>
      </c>
      <c r="K18" s="158">
        <f t="shared" si="4"/>
        <v>0</v>
      </c>
      <c r="L18" s="158">
        <f t="shared" si="4"/>
        <v>0</v>
      </c>
      <c r="M18" s="160">
        <f t="shared" si="3"/>
        <v>0</v>
      </c>
      <c r="N18" s="158">
        <f t="shared" si="4"/>
        <v>0</v>
      </c>
      <c r="O18" s="158">
        <f t="shared" si="4"/>
        <v>0</v>
      </c>
      <c r="P18" s="158">
        <f t="shared" si="4"/>
        <v>0</v>
      </c>
      <c r="Q18" s="158">
        <f t="shared" si="4"/>
        <v>0</v>
      </c>
      <c r="R18" s="158">
        <f t="shared" si="4"/>
        <v>0</v>
      </c>
      <c r="S18" s="158">
        <f t="shared" si="4"/>
        <v>0</v>
      </c>
      <c r="T18" s="158">
        <f t="shared" si="4"/>
        <v>0</v>
      </c>
      <c r="U18" s="158">
        <f t="shared" si="4"/>
        <v>0</v>
      </c>
      <c r="V18" s="158">
        <f t="shared" si="4"/>
        <v>0</v>
      </c>
      <c r="W18" s="160">
        <f t="shared" si="1"/>
        <v>0</v>
      </c>
      <c r="X18" s="119"/>
      <c r="Y18" s="226"/>
      <c r="Z18" s="223"/>
      <c r="AA18" s="223"/>
      <c r="AB18" s="270"/>
      <c r="AC18" s="270"/>
      <c r="AD18" s="270"/>
    </row>
    <row r="19" spans="1:30" ht="15">
      <c r="A19" s="430" t="s">
        <v>14</v>
      </c>
      <c r="B19" s="467"/>
      <c r="C19" s="116">
        <f>IF($I$2="SCHTF",0,SUMIFS('1) Budget Data'!$F:$F,'1) Budget Data'!$A:$A,$I$2,'1) Budget Data'!$C:$C,Z19,'1) Budget Data'!$D:$D,$A19))</f>
        <v>0</v>
      </c>
      <c r="D19" s="117">
        <f>IF($I$2="SCHTF",0,SUMIFS('3) Draw Data'!$E:$E,'3) Draw Data'!$B:$B,$Z19,'3) Draw Data'!$C:$C,$A19,'3) Draw Data'!$I:$I,D$4,'3) Draw Data'!$A:$A,$I$2))</f>
        <v>0</v>
      </c>
      <c r="E19" s="117">
        <f>IF($I$2="SCHTF",0,SUMIFS('3) Draw Data'!$E:$E,'3) Draw Data'!$B:$B,$Z19,'3) Draw Data'!$C:$C,$A19,'3) Draw Data'!$I:$I,E$4,'3) Draw Data'!$A:$A,$I$2))</f>
        <v>0</v>
      </c>
      <c r="F19" s="117">
        <f>IF($I$2="SCHTF",0,SUMIFS('3) Draw Data'!$E:$E,'3) Draw Data'!$B:$B,$Z19,'3) Draw Data'!$C:$C,$A19,'3) Draw Data'!$I:$I,F$4,'3) Draw Data'!$A:$A,$I$2))</f>
        <v>0</v>
      </c>
      <c r="G19" s="117">
        <f>IF($I$2="SCHTF",0,SUMIFS('3) Draw Data'!$E:$E,'3) Draw Data'!$B:$B,$Z19,'3) Draw Data'!$C:$C,$A19,'3) Draw Data'!$I:$I,G$4,'3) Draw Data'!$A:$A,$I$2))</f>
        <v>0</v>
      </c>
      <c r="H19" s="117">
        <f>IF($I$2="SCHTF",0,SUMIFS('3) Draw Data'!$E:$E,'3) Draw Data'!$B:$B,$Z19,'3) Draw Data'!$C:$C,$A19,'3) Draw Data'!$I:$I,H$4,'3) Draw Data'!$A:$A,$I$2))</f>
        <v>0</v>
      </c>
      <c r="I19" s="117">
        <f>IF($I$2="SCHTF",0,SUMIFS('3) Draw Data'!$E:$E,'3) Draw Data'!$B:$B,$Z19,'3) Draw Data'!$C:$C,$A19,'3) Draw Data'!$I:$I,I$4,'3) Draw Data'!$A:$A,$I$2))</f>
        <v>0</v>
      </c>
      <c r="J19" s="117">
        <f>IF($I$2="SCHTF",0,SUMIFS('3) Draw Data'!$E:$E,'3) Draw Data'!$B:$B,$Z19,'3) Draw Data'!$C:$C,$A19,'3) Draw Data'!$I:$I,J$4,'3) Draw Data'!$A:$A,$I$2))</f>
        <v>0</v>
      </c>
      <c r="K19" s="117">
        <f>IF($I$2="SCHTF",0,SUMIFS('3) Draw Data'!$E:$E,'3) Draw Data'!$B:$B,$Z19,'3) Draw Data'!$C:$C,$A19,'3) Draw Data'!$I:$I,K$4,'3) Draw Data'!$A:$A,$I$2))</f>
        <v>0</v>
      </c>
      <c r="L19" s="117">
        <f>IF($I$2="SCHTF",0,SUMIFS('3) Draw Data'!$E:$E,'3) Draw Data'!$B:$B,$Z19,'3) Draw Data'!$C:$C,$A19,'3) Draw Data'!$I:$I,L$4,'3) Draw Data'!$A:$A,$I$2))</f>
        <v>0</v>
      </c>
      <c r="M19" s="160">
        <f t="shared" ref="M19:M26" si="5">C19-(SUM(D19:L19))</f>
        <v>0</v>
      </c>
      <c r="N19" s="117">
        <f>IF($I$2="SCHTF",0,SUMIFS('3) Draw Data'!$E:$E,'3) Draw Data'!$B:$B,$Z19,'3) Draw Data'!$C:$C,$A19,'3) Draw Data'!$I:$I,N$4,'3) Draw Data'!$A:$A,$I$2))</f>
        <v>0</v>
      </c>
      <c r="O19" s="117">
        <f>IF($I$2="SCHTF",0,SUMIFS('3) Draw Data'!$E:$E,'3) Draw Data'!$B:$B,$Z19,'3) Draw Data'!$C:$C,$A19,'3) Draw Data'!$I:$I,O$4,'3) Draw Data'!$A:$A,$I$2))</f>
        <v>0</v>
      </c>
      <c r="P19" s="117">
        <f>IF($I$2="SCHTF",0,SUMIFS('3) Draw Data'!$E:$E,'3) Draw Data'!$B:$B,$Z19,'3) Draw Data'!$C:$C,$A19,'3) Draw Data'!$I:$I,P$4,'3) Draw Data'!$A:$A,$I$2))</f>
        <v>0</v>
      </c>
      <c r="Q19" s="117">
        <f>IF($I$2="SCHTF",0,SUMIFS('3) Draw Data'!$E:$E,'3) Draw Data'!$B:$B,$Z19,'3) Draw Data'!$C:$C,$A19,'3) Draw Data'!$I:$I,Q$4,'3) Draw Data'!$A:$A,$I$2))</f>
        <v>0</v>
      </c>
      <c r="R19" s="117">
        <f>IF($I$2="SCHTF",0,SUMIFS('3) Draw Data'!$E:$E,'3) Draw Data'!$B:$B,$Z19,'3) Draw Data'!$C:$C,$A19,'3) Draw Data'!$I:$I,R$4,'3) Draw Data'!$A:$A,$I$2))</f>
        <v>0</v>
      </c>
      <c r="S19" s="117">
        <f>IF($I$2="SCHTF",0,SUMIFS('3) Draw Data'!$E:$E,'3) Draw Data'!$B:$B,$Z19,'3) Draw Data'!$C:$C,$A19,'3) Draw Data'!$I:$I,S$4,'3) Draw Data'!$A:$A,$I$2))</f>
        <v>0</v>
      </c>
      <c r="T19" s="117">
        <f>IF($I$2="SCHTF",0,SUMIFS('3) Draw Data'!$E:$E,'3) Draw Data'!$B:$B,$Z19,'3) Draw Data'!$C:$C,$A19,'3) Draw Data'!$I:$I,T$4,'3) Draw Data'!$A:$A,$I$2))</f>
        <v>0</v>
      </c>
      <c r="U19" s="117">
        <f>IF($I$2="SCHTF",0,SUMIFS('3) Draw Data'!$E:$E,'3) Draw Data'!$B:$B,$Z19,'3) Draw Data'!$C:$C,$A19,'3) Draw Data'!$I:$I,U$4,'3) Draw Data'!$A:$A,$I$2))</f>
        <v>0</v>
      </c>
      <c r="V19" s="117">
        <f>IF($I$2="SCHTF",0,SUMIFS('3) Draw Data'!$E:$E,'3) Draw Data'!$B:$B,$Z19,'3) Draw Data'!$C:$C,$A19,'3) Draw Data'!$I:$I,V$4,'3) Draw Data'!$A:$A,$I$2))</f>
        <v>0</v>
      </c>
      <c r="W19" s="160">
        <f t="shared" si="1"/>
        <v>0</v>
      </c>
      <c r="X19" s="56"/>
      <c r="Y19" s="226"/>
      <c r="Z19" s="222" t="s">
        <v>43</v>
      </c>
      <c r="AA19" s="223"/>
      <c r="AB19" s="270"/>
      <c r="AC19" s="270"/>
      <c r="AD19" s="270"/>
    </row>
    <row r="20" spans="1:30" ht="15">
      <c r="A20" s="430" t="s">
        <v>15</v>
      </c>
      <c r="B20" s="467"/>
      <c r="C20" s="116">
        <f>SUMIFS('1) Budget Data'!$F:$F,'1) Budget Data'!$A:$A,$I$2,'1) Budget Data'!$C:$C,Z20,'1) Budget Data'!$D:$D,$A20)</f>
        <v>0</v>
      </c>
      <c r="D20" s="117">
        <f>SUMIFS('3) Draw Data'!$E:$E,'3) Draw Data'!$B:$B,$Z20,'3) Draw Data'!$C:$C,$A20,'3) Draw Data'!$I:$I,D$4,'3) Draw Data'!$A:$A,$I$2)</f>
        <v>0</v>
      </c>
      <c r="E20" s="117">
        <f>SUMIFS('3) Draw Data'!$E:$E,'3) Draw Data'!$B:$B,$Z20,'3) Draw Data'!$C:$C,$A20,'3) Draw Data'!$I:$I,E$4,'3) Draw Data'!$A:$A,$I$2)</f>
        <v>0</v>
      </c>
      <c r="F20" s="117">
        <f>SUMIFS('3) Draw Data'!$E:$E,'3) Draw Data'!$B:$B,$Z20,'3) Draw Data'!$C:$C,$A20,'3) Draw Data'!$I:$I,F$4,'3) Draw Data'!$A:$A,$I$2)</f>
        <v>0</v>
      </c>
      <c r="G20" s="117">
        <f>SUMIFS('3) Draw Data'!$E:$E,'3) Draw Data'!$B:$B,$Z20,'3) Draw Data'!$C:$C,$A20,'3) Draw Data'!$I:$I,G$4,'3) Draw Data'!$A:$A,$I$2)</f>
        <v>0</v>
      </c>
      <c r="H20" s="117">
        <f>SUMIFS('3) Draw Data'!$E:$E,'3) Draw Data'!$B:$B,$Z20,'3) Draw Data'!$C:$C,$A20,'3) Draw Data'!$I:$I,H$4,'3) Draw Data'!$A:$A,$I$2)</f>
        <v>0</v>
      </c>
      <c r="I20" s="117">
        <f>SUMIFS('3) Draw Data'!$E:$E,'3) Draw Data'!$B:$B,$Z20,'3) Draw Data'!$C:$C,$A20,'3) Draw Data'!$I:$I,I$4,'3) Draw Data'!$A:$A,$I$2)</f>
        <v>0</v>
      </c>
      <c r="J20" s="117">
        <f>SUMIFS('3) Draw Data'!$E:$E,'3) Draw Data'!$B:$B,$Z20,'3) Draw Data'!$C:$C,$A20,'3) Draw Data'!$I:$I,J$4,'3) Draw Data'!$A:$A,$I$2)</f>
        <v>0</v>
      </c>
      <c r="K20" s="117">
        <f>SUMIFS('3) Draw Data'!$E:$E,'3) Draw Data'!$B:$B,$Z20,'3) Draw Data'!$C:$C,$A20,'3) Draw Data'!$I:$I,K$4,'3) Draw Data'!$A:$A,$I$2)</f>
        <v>0</v>
      </c>
      <c r="L20" s="117">
        <f>SUMIFS('3) Draw Data'!$E:$E,'3) Draw Data'!$B:$B,$Z20,'3) Draw Data'!$C:$C,$A20,'3) Draw Data'!$I:$I,L$4,'3) Draw Data'!$A:$A,$I$2)</f>
        <v>0</v>
      </c>
      <c r="M20" s="160">
        <f t="shared" si="5"/>
        <v>0</v>
      </c>
      <c r="N20" s="117">
        <f>SUMIFS('3) Draw Data'!$E:$E,'3) Draw Data'!$B:$B,$Z20,'3) Draw Data'!$C:$C,$A20,'3) Draw Data'!$I:$I,N$4,'3) Draw Data'!$A:$A,$I$2)</f>
        <v>0</v>
      </c>
      <c r="O20" s="117">
        <f>SUMIFS('3) Draw Data'!$E:$E,'3) Draw Data'!$B:$B,$Z20,'3) Draw Data'!$C:$C,$A20,'3) Draw Data'!$I:$I,O$4,'3) Draw Data'!$A:$A,$I$2)</f>
        <v>0</v>
      </c>
      <c r="P20" s="117">
        <f>SUMIFS('3) Draw Data'!$E:$E,'3) Draw Data'!$B:$B,$Z20,'3) Draw Data'!$C:$C,$A20,'3) Draw Data'!$I:$I,P$4,'3) Draw Data'!$A:$A,$I$2)</f>
        <v>0</v>
      </c>
      <c r="Q20" s="117">
        <f>SUMIFS('3) Draw Data'!$E:$E,'3) Draw Data'!$B:$B,$Z20,'3) Draw Data'!$C:$C,$A20,'3) Draw Data'!$I:$I,Q$4,'3) Draw Data'!$A:$A,$I$2)</f>
        <v>0</v>
      </c>
      <c r="R20" s="117">
        <f>SUMIFS('3) Draw Data'!$E:$E,'3) Draw Data'!$B:$B,$Z20,'3) Draw Data'!$C:$C,$A20,'3) Draw Data'!$I:$I,R$4,'3) Draw Data'!$A:$A,$I$2)</f>
        <v>0</v>
      </c>
      <c r="S20" s="117">
        <f>SUMIFS('3) Draw Data'!$E:$E,'3) Draw Data'!$B:$B,$Z20,'3) Draw Data'!$C:$C,$A20,'3) Draw Data'!$I:$I,S$4,'3) Draw Data'!$A:$A,$I$2)</f>
        <v>0</v>
      </c>
      <c r="T20" s="117">
        <f>SUMIFS('3) Draw Data'!$E:$E,'3) Draw Data'!$B:$B,$Z20,'3) Draw Data'!$C:$C,$A20,'3) Draw Data'!$I:$I,T$4,'3) Draw Data'!$A:$A,$I$2)</f>
        <v>0</v>
      </c>
      <c r="U20" s="117">
        <f>SUMIFS('3) Draw Data'!$E:$E,'3) Draw Data'!$B:$B,$Z20,'3) Draw Data'!$C:$C,$A20,'3) Draw Data'!$I:$I,U$4,'3) Draw Data'!$A:$A,$I$2)</f>
        <v>0</v>
      </c>
      <c r="V20" s="117">
        <f>SUMIFS('3) Draw Data'!$E:$E,'3) Draw Data'!$B:$B,$Z20,'3) Draw Data'!$C:$C,$A20,'3) Draw Data'!$I:$I,V$4,'3) Draw Data'!$A:$A,$I$2)</f>
        <v>0</v>
      </c>
      <c r="W20" s="160">
        <f t="shared" si="1"/>
        <v>0</v>
      </c>
      <c r="X20" s="56"/>
      <c r="Y20" s="226"/>
      <c r="Z20" s="222" t="s">
        <v>43</v>
      </c>
      <c r="AA20" s="223"/>
      <c r="AB20" s="270"/>
      <c r="AC20" s="270"/>
      <c r="AD20" s="270"/>
    </row>
    <row r="21" spans="1:30" ht="15">
      <c r="A21" s="430" t="s">
        <v>115</v>
      </c>
      <c r="B21" s="467"/>
      <c r="C21" s="116">
        <f>SUMIFS('1) Budget Data'!$F:$F,'1) Budget Data'!$A:$A,$I$2,'1) Budget Data'!$C:$C,Z21,'1) Budget Data'!$D:$D,$A21)</f>
        <v>0</v>
      </c>
      <c r="D21" s="117">
        <f>SUMIFS('3) Draw Data'!$E:$E,'3) Draw Data'!$B:$B,$Z21,'3) Draw Data'!$C:$C,$A21,'3) Draw Data'!$I:$I,D$4,'3) Draw Data'!$A:$A,$I$2)</f>
        <v>0</v>
      </c>
      <c r="E21" s="117">
        <f>SUMIFS('3) Draw Data'!$E:$E,'3) Draw Data'!$B:$B,$Z21,'3) Draw Data'!$C:$C,$A21,'3) Draw Data'!$I:$I,E$4,'3) Draw Data'!$A:$A,$I$2)</f>
        <v>0</v>
      </c>
      <c r="F21" s="117">
        <f>SUMIFS('3) Draw Data'!$E:$E,'3) Draw Data'!$B:$B,$Z21,'3) Draw Data'!$C:$C,$A21,'3) Draw Data'!$I:$I,F$4,'3) Draw Data'!$A:$A,$I$2)</f>
        <v>0</v>
      </c>
      <c r="G21" s="117">
        <f>SUMIFS('3) Draw Data'!$E:$E,'3) Draw Data'!$B:$B,$Z21,'3) Draw Data'!$C:$C,$A21,'3) Draw Data'!$I:$I,G$4,'3) Draw Data'!$A:$A,$I$2)</f>
        <v>0</v>
      </c>
      <c r="H21" s="117">
        <f>SUMIFS('3) Draw Data'!$E:$E,'3) Draw Data'!$B:$B,$Z21,'3) Draw Data'!$C:$C,$A21,'3) Draw Data'!$I:$I,H$4,'3) Draw Data'!$A:$A,$I$2)</f>
        <v>0</v>
      </c>
      <c r="I21" s="117">
        <f>SUMIFS('3) Draw Data'!$E:$E,'3) Draw Data'!$B:$B,$Z21,'3) Draw Data'!$C:$C,$A21,'3) Draw Data'!$I:$I,I$4,'3) Draw Data'!$A:$A,$I$2)</f>
        <v>0</v>
      </c>
      <c r="J21" s="117">
        <f>SUMIFS('3) Draw Data'!$E:$E,'3) Draw Data'!$B:$B,$Z21,'3) Draw Data'!$C:$C,$A21,'3) Draw Data'!$I:$I,J$4,'3) Draw Data'!$A:$A,$I$2)</f>
        <v>0</v>
      </c>
      <c r="K21" s="117">
        <f>SUMIFS('3) Draw Data'!$E:$E,'3) Draw Data'!$B:$B,$Z21,'3) Draw Data'!$C:$C,$A21,'3) Draw Data'!$I:$I,K$4,'3) Draw Data'!$A:$A,$I$2)</f>
        <v>0</v>
      </c>
      <c r="L21" s="117">
        <f>SUMIFS('3) Draw Data'!$E:$E,'3) Draw Data'!$B:$B,$Z21,'3) Draw Data'!$C:$C,$A21,'3) Draw Data'!$I:$I,L$4,'3) Draw Data'!$A:$A,$I$2)</f>
        <v>0</v>
      </c>
      <c r="M21" s="160">
        <f t="shared" si="5"/>
        <v>0</v>
      </c>
      <c r="N21" s="117">
        <f>SUMIFS('3) Draw Data'!$E:$E,'3) Draw Data'!$B:$B,$Z21,'3) Draw Data'!$C:$C,$A21,'3) Draw Data'!$I:$I,N$4,'3) Draw Data'!$A:$A,$I$2)</f>
        <v>0</v>
      </c>
      <c r="O21" s="117">
        <f>SUMIFS('3) Draw Data'!$E:$E,'3) Draw Data'!$B:$B,$Z21,'3) Draw Data'!$C:$C,$A21,'3) Draw Data'!$I:$I,O$4,'3) Draw Data'!$A:$A,$I$2)</f>
        <v>0</v>
      </c>
      <c r="P21" s="117">
        <f>SUMIFS('3) Draw Data'!$E:$E,'3) Draw Data'!$B:$B,$Z21,'3) Draw Data'!$C:$C,$A21,'3) Draw Data'!$I:$I,P$4,'3) Draw Data'!$A:$A,$I$2)</f>
        <v>0</v>
      </c>
      <c r="Q21" s="117">
        <f>SUMIFS('3) Draw Data'!$E:$E,'3) Draw Data'!$B:$B,$Z21,'3) Draw Data'!$C:$C,$A21,'3) Draw Data'!$I:$I,Q$4,'3) Draw Data'!$A:$A,$I$2)</f>
        <v>0</v>
      </c>
      <c r="R21" s="117">
        <f>SUMIFS('3) Draw Data'!$E:$E,'3) Draw Data'!$B:$B,$Z21,'3) Draw Data'!$C:$C,$A21,'3) Draw Data'!$I:$I,R$4,'3) Draw Data'!$A:$A,$I$2)</f>
        <v>0</v>
      </c>
      <c r="S21" s="117">
        <f>SUMIFS('3) Draw Data'!$E:$E,'3) Draw Data'!$B:$B,$Z21,'3) Draw Data'!$C:$C,$A21,'3) Draw Data'!$I:$I,S$4,'3) Draw Data'!$A:$A,$I$2)</f>
        <v>0</v>
      </c>
      <c r="T21" s="117">
        <f>SUMIFS('3) Draw Data'!$E:$E,'3) Draw Data'!$B:$B,$Z21,'3) Draw Data'!$C:$C,$A21,'3) Draw Data'!$I:$I,T$4,'3) Draw Data'!$A:$A,$I$2)</f>
        <v>0</v>
      </c>
      <c r="U21" s="117">
        <f>SUMIFS('3) Draw Data'!$E:$E,'3) Draw Data'!$B:$B,$Z21,'3) Draw Data'!$C:$C,$A21,'3) Draw Data'!$I:$I,U$4,'3) Draw Data'!$A:$A,$I$2)</f>
        <v>0</v>
      </c>
      <c r="V21" s="117">
        <f>SUMIFS('3) Draw Data'!$E:$E,'3) Draw Data'!$B:$B,$Z21,'3) Draw Data'!$C:$C,$A21,'3) Draw Data'!$I:$I,V$4,'3) Draw Data'!$A:$A,$I$2)</f>
        <v>0</v>
      </c>
      <c r="W21" s="160">
        <f t="shared" si="1"/>
        <v>0</v>
      </c>
      <c r="X21" s="56"/>
      <c r="Y21" s="226"/>
      <c r="Z21" s="222" t="s">
        <v>43</v>
      </c>
      <c r="AA21" s="223"/>
      <c r="AB21" s="270"/>
      <c r="AC21" s="270"/>
      <c r="AD21" s="270"/>
    </row>
    <row r="22" spans="1:30" ht="15">
      <c r="A22" s="430" t="s">
        <v>116</v>
      </c>
      <c r="B22" s="467"/>
      <c r="C22" s="116">
        <f>SUMIFS('1) Budget Data'!$F:$F,'1) Budget Data'!$A:$A,$I$2,'1) Budget Data'!$C:$C,Z22,'1) Budget Data'!$D:$D,$A22)</f>
        <v>0</v>
      </c>
      <c r="D22" s="117">
        <f>SUMIFS('3) Draw Data'!$E:$E,'3) Draw Data'!$B:$B,$Z22,'3) Draw Data'!$C:$C,$A22,'3) Draw Data'!$I:$I,D$4,'3) Draw Data'!$A:$A,$I$2)</f>
        <v>0</v>
      </c>
      <c r="E22" s="117">
        <f>SUMIFS('3) Draw Data'!$E:$E,'3) Draw Data'!$B:$B,$Z22,'3) Draw Data'!$C:$C,$A22,'3) Draw Data'!$I:$I,E$4,'3) Draw Data'!$A:$A,$I$2)</f>
        <v>0</v>
      </c>
      <c r="F22" s="117">
        <f>SUMIFS('3) Draw Data'!$E:$E,'3) Draw Data'!$B:$B,$Z22,'3) Draw Data'!$C:$C,$A22,'3) Draw Data'!$I:$I,F$4,'3) Draw Data'!$A:$A,$I$2)</f>
        <v>0</v>
      </c>
      <c r="G22" s="117">
        <f>SUMIFS('3) Draw Data'!$E:$E,'3) Draw Data'!$B:$B,$Z22,'3) Draw Data'!$C:$C,$A22,'3) Draw Data'!$I:$I,G$4,'3) Draw Data'!$A:$A,$I$2)</f>
        <v>0</v>
      </c>
      <c r="H22" s="117">
        <f>SUMIFS('3) Draw Data'!$E:$E,'3) Draw Data'!$B:$B,$Z22,'3) Draw Data'!$C:$C,$A22,'3) Draw Data'!$I:$I,H$4,'3) Draw Data'!$A:$A,$I$2)</f>
        <v>0</v>
      </c>
      <c r="I22" s="117">
        <f>SUMIFS('3) Draw Data'!$E:$E,'3) Draw Data'!$B:$B,$Z22,'3) Draw Data'!$C:$C,$A22,'3) Draw Data'!$I:$I,I$4,'3) Draw Data'!$A:$A,$I$2)</f>
        <v>0</v>
      </c>
      <c r="J22" s="117">
        <f>SUMIFS('3) Draw Data'!$E:$E,'3) Draw Data'!$B:$B,$Z22,'3) Draw Data'!$C:$C,$A22,'3) Draw Data'!$I:$I,J$4,'3) Draw Data'!$A:$A,$I$2)</f>
        <v>0</v>
      </c>
      <c r="K22" s="117">
        <f>SUMIFS('3) Draw Data'!$E:$E,'3) Draw Data'!$B:$B,$Z22,'3) Draw Data'!$C:$C,$A22,'3) Draw Data'!$I:$I,K$4,'3) Draw Data'!$A:$A,$I$2)</f>
        <v>0</v>
      </c>
      <c r="L22" s="117">
        <f>SUMIFS('3) Draw Data'!$E:$E,'3) Draw Data'!$B:$B,$Z22,'3) Draw Data'!$C:$C,$A22,'3) Draw Data'!$I:$I,L$4,'3) Draw Data'!$A:$A,$I$2)</f>
        <v>0</v>
      </c>
      <c r="M22" s="160">
        <f t="shared" si="5"/>
        <v>0</v>
      </c>
      <c r="N22" s="117">
        <f>SUMIFS('3) Draw Data'!$E:$E,'3) Draw Data'!$B:$B,$Z22,'3) Draw Data'!$C:$C,$A22,'3) Draw Data'!$I:$I,N$4,'3) Draw Data'!$A:$A,$I$2)</f>
        <v>0</v>
      </c>
      <c r="O22" s="117">
        <f>SUMIFS('3) Draw Data'!$E:$E,'3) Draw Data'!$B:$B,$Z22,'3) Draw Data'!$C:$C,$A22,'3) Draw Data'!$I:$I,O$4,'3) Draw Data'!$A:$A,$I$2)</f>
        <v>0</v>
      </c>
      <c r="P22" s="117">
        <f>SUMIFS('3) Draw Data'!$E:$E,'3) Draw Data'!$B:$B,$Z22,'3) Draw Data'!$C:$C,$A22,'3) Draw Data'!$I:$I,P$4,'3) Draw Data'!$A:$A,$I$2)</f>
        <v>0</v>
      </c>
      <c r="Q22" s="117">
        <f>SUMIFS('3) Draw Data'!$E:$E,'3) Draw Data'!$B:$B,$Z22,'3) Draw Data'!$C:$C,$A22,'3) Draw Data'!$I:$I,Q$4,'3) Draw Data'!$A:$A,$I$2)</f>
        <v>0</v>
      </c>
      <c r="R22" s="117">
        <f>SUMIFS('3) Draw Data'!$E:$E,'3) Draw Data'!$B:$B,$Z22,'3) Draw Data'!$C:$C,$A22,'3) Draw Data'!$I:$I,R$4,'3) Draw Data'!$A:$A,$I$2)</f>
        <v>0</v>
      </c>
      <c r="S22" s="117">
        <f>SUMIFS('3) Draw Data'!$E:$E,'3) Draw Data'!$B:$B,$Z22,'3) Draw Data'!$C:$C,$A22,'3) Draw Data'!$I:$I,S$4,'3) Draw Data'!$A:$A,$I$2)</f>
        <v>0</v>
      </c>
      <c r="T22" s="117">
        <f>SUMIFS('3) Draw Data'!$E:$E,'3) Draw Data'!$B:$B,$Z22,'3) Draw Data'!$C:$C,$A22,'3) Draw Data'!$I:$I,T$4,'3) Draw Data'!$A:$A,$I$2)</f>
        <v>0</v>
      </c>
      <c r="U22" s="117">
        <f>SUMIFS('3) Draw Data'!$E:$E,'3) Draw Data'!$B:$B,$Z22,'3) Draw Data'!$C:$C,$A22,'3) Draw Data'!$I:$I,U$4,'3) Draw Data'!$A:$A,$I$2)</f>
        <v>0</v>
      </c>
      <c r="V22" s="117">
        <f>SUMIFS('3) Draw Data'!$E:$E,'3) Draw Data'!$B:$B,$Z22,'3) Draw Data'!$C:$C,$A22,'3) Draw Data'!$I:$I,V$4,'3) Draw Data'!$A:$A,$I$2)</f>
        <v>0</v>
      </c>
      <c r="W22" s="160">
        <f t="shared" si="1"/>
        <v>0</v>
      </c>
      <c r="X22" s="56"/>
      <c r="Y22" s="226"/>
      <c r="Z22" s="222" t="s">
        <v>43</v>
      </c>
      <c r="AA22" s="223"/>
      <c r="AB22" s="270"/>
      <c r="AC22" s="270"/>
      <c r="AD22" s="270"/>
    </row>
    <row r="23" spans="1:30" ht="15">
      <c r="A23" s="430" t="s">
        <v>146</v>
      </c>
      <c r="B23" s="467"/>
      <c r="C23" s="116">
        <f>SUMIFS('1) Budget Data'!$F:$F,'1) Budget Data'!$A:$A,$I$2,'1) Budget Data'!$C:$C,Z23,'1) Budget Data'!$D:$D,$A23)</f>
        <v>0</v>
      </c>
      <c r="D23" s="117">
        <f>SUMIFS('3) Draw Data'!$E:$E,'3) Draw Data'!$B:$B,$Z23,'3) Draw Data'!$C:$C,$A23,'3) Draw Data'!$I:$I,D$4,'3) Draw Data'!$A:$A,$I$2)</f>
        <v>0</v>
      </c>
      <c r="E23" s="117">
        <f>SUMIFS('3) Draw Data'!$E:$E,'3) Draw Data'!$B:$B,$Z23,'3) Draw Data'!$C:$C,$A23,'3) Draw Data'!$I:$I,E$4,'3) Draw Data'!$A:$A,$I$2)</f>
        <v>0</v>
      </c>
      <c r="F23" s="117">
        <f>SUMIFS('3) Draw Data'!$E:$E,'3) Draw Data'!$B:$B,$Z23,'3) Draw Data'!$C:$C,$A23,'3) Draw Data'!$I:$I,F$4,'3) Draw Data'!$A:$A,$I$2)</f>
        <v>0</v>
      </c>
      <c r="G23" s="117">
        <f>SUMIFS('3) Draw Data'!$E:$E,'3) Draw Data'!$B:$B,$Z23,'3) Draw Data'!$C:$C,$A23,'3) Draw Data'!$I:$I,G$4,'3) Draw Data'!$A:$A,$I$2)</f>
        <v>0</v>
      </c>
      <c r="H23" s="117">
        <f>SUMIFS('3) Draw Data'!$E:$E,'3) Draw Data'!$B:$B,$Z23,'3) Draw Data'!$C:$C,$A23,'3) Draw Data'!$I:$I,H$4,'3) Draw Data'!$A:$A,$I$2)</f>
        <v>0</v>
      </c>
      <c r="I23" s="117">
        <f>SUMIFS('3) Draw Data'!$E:$E,'3) Draw Data'!$B:$B,$Z23,'3) Draw Data'!$C:$C,$A23,'3) Draw Data'!$I:$I,I$4,'3) Draw Data'!$A:$A,$I$2)</f>
        <v>0</v>
      </c>
      <c r="J23" s="117">
        <f>SUMIFS('3) Draw Data'!$E:$E,'3) Draw Data'!$B:$B,$Z23,'3) Draw Data'!$C:$C,$A23,'3) Draw Data'!$I:$I,J$4,'3) Draw Data'!$A:$A,$I$2)</f>
        <v>0</v>
      </c>
      <c r="K23" s="117">
        <f>SUMIFS('3) Draw Data'!$E:$E,'3) Draw Data'!$B:$B,$Z23,'3) Draw Data'!$C:$C,$A23,'3) Draw Data'!$I:$I,K$4,'3) Draw Data'!$A:$A,$I$2)</f>
        <v>0</v>
      </c>
      <c r="L23" s="117">
        <f>SUMIFS('3) Draw Data'!$E:$E,'3) Draw Data'!$B:$B,$Z23,'3) Draw Data'!$C:$C,$A23,'3) Draw Data'!$I:$I,L$4,'3) Draw Data'!$A:$A,$I$2)</f>
        <v>0</v>
      </c>
      <c r="M23" s="160">
        <f t="shared" si="5"/>
        <v>0</v>
      </c>
      <c r="N23" s="117">
        <f>SUMIFS('3) Draw Data'!$E:$E,'3) Draw Data'!$B:$B,$Z23,'3) Draw Data'!$C:$C,$A23,'3) Draw Data'!$I:$I,N$4,'3) Draw Data'!$A:$A,$I$2)</f>
        <v>0</v>
      </c>
      <c r="O23" s="117">
        <f>SUMIFS('3) Draw Data'!$E:$E,'3) Draw Data'!$B:$B,$Z23,'3) Draw Data'!$C:$C,$A23,'3) Draw Data'!$I:$I,O$4,'3) Draw Data'!$A:$A,$I$2)</f>
        <v>0</v>
      </c>
      <c r="P23" s="117">
        <f>SUMIFS('3) Draw Data'!$E:$E,'3) Draw Data'!$B:$B,$Z23,'3) Draw Data'!$C:$C,$A23,'3) Draw Data'!$I:$I,P$4,'3) Draw Data'!$A:$A,$I$2)</f>
        <v>0</v>
      </c>
      <c r="Q23" s="117">
        <f>SUMIFS('3) Draw Data'!$E:$E,'3) Draw Data'!$B:$B,$Z23,'3) Draw Data'!$C:$C,$A23,'3) Draw Data'!$I:$I,Q$4,'3) Draw Data'!$A:$A,$I$2)</f>
        <v>0</v>
      </c>
      <c r="R23" s="117">
        <f>SUMIFS('3) Draw Data'!$E:$E,'3) Draw Data'!$B:$B,$Z23,'3) Draw Data'!$C:$C,$A23,'3) Draw Data'!$I:$I,R$4,'3) Draw Data'!$A:$A,$I$2)</f>
        <v>0</v>
      </c>
      <c r="S23" s="117">
        <f>SUMIFS('3) Draw Data'!$E:$E,'3) Draw Data'!$B:$B,$Z23,'3) Draw Data'!$C:$C,$A23,'3) Draw Data'!$I:$I,S$4,'3) Draw Data'!$A:$A,$I$2)</f>
        <v>0</v>
      </c>
      <c r="T23" s="117">
        <f>SUMIFS('3) Draw Data'!$E:$E,'3) Draw Data'!$B:$B,$Z23,'3) Draw Data'!$C:$C,$A23,'3) Draw Data'!$I:$I,T$4,'3) Draw Data'!$A:$A,$I$2)</f>
        <v>0</v>
      </c>
      <c r="U23" s="117">
        <f>SUMIFS('3) Draw Data'!$E:$E,'3) Draw Data'!$B:$B,$Z23,'3) Draw Data'!$C:$C,$A23,'3) Draw Data'!$I:$I,U$4,'3) Draw Data'!$A:$A,$I$2)</f>
        <v>0</v>
      </c>
      <c r="V23" s="117">
        <f>SUMIFS('3) Draw Data'!$E:$E,'3) Draw Data'!$B:$B,$Z23,'3) Draw Data'!$C:$C,$A23,'3) Draw Data'!$I:$I,V$4,'3) Draw Data'!$A:$A,$I$2)</f>
        <v>0</v>
      </c>
      <c r="W23" s="160">
        <f t="shared" si="1"/>
        <v>0</v>
      </c>
      <c r="X23" s="56"/>
      <c r="Y23" s="226"/>
      <c r="Z23" s="222" t="s">
        <v>43</v>
      </c>
      <c r="AA23" s="223"/>
      <c r="AB23" s="270"/>
      <c r="AC23" s="270"/>
      <c r="AD23" s="270"/>
    </row>
    <row r="24" spans="1:30" ht="15">
      <c r="A24" s="430" t="s">
        <v>2</v>
      </c>
      <c r="B24" s="467"/>
      <c r="C24" s="116">
        <f>IF($I$2="SCHTF",0,SUMIFS('1) Budget Data'!$F:$F,'1) Budget Data'!$A:$A,$I$2,'1) Budget Data'!$C:$C,Z24,'1) Budget Data'!$D:$D,$A24))</f>
        <v>0</v>
      </c>
      <c r="D24" s="117">
        <f>IF($I$2="SCHTF",0,SUMIFS('3) Draw Data'!$E:$E,'3) Draw Data'!$B:$B,$Z24,'3) Draw Data'!$C:$C,$A24,'3) Draw Data'!$I:$I,D$4,'3) Draw Data'!$A:$A,$I$2))</f>
        <v>0</v>
      </c>
      <c r="E24" s="117">
        <f>IF($I$2="SCHTF",0,SUMIFS('3) Draw Data'!$E:$E,'3) Draw Data'!$B:$B,$Z24,'3) Draw Data'!$C:$C,$A24,'3) Draw Data'!$I:$I,E$4,'3) Draw Data'!$A:$A,$I$2))</f>
        <v>0</v>
      </c>
      <c r="F24" s="117">
        <f>IF($I$2="SCHTF",0,SUMIFS('3) Draw Data'!$E:$E,'3) Draw Data'!$B:$B,$Z24,'3) Draw Data'!$C:$C,$A24,'3) Draw Data'!$I:$I,F$4,'3) Draw Data'!$A:$A,$I$2))</f>
        <v>0</v>
      </c>
      <c r="G24" s="117">
        <f>IF($I$2="SCHTF",0,SUMIFS('3) Draw Data'!$E:$E,'3) Draw Data'!$B:$B,$Z24,'3) Draw Data'!$C:$C,$A24,'3) Draw Data'!$I:$I,G$4,'3) Draw Data'!$A:$A,$I$2))</f>
        <v>0</v>
      </c>
      <c r="H24" s="117">
        <f>IF($I$2="SCHTF",0,SUMIFS('3) Draw Data'!$E:$E,'3) Draw Data'!$B:$B,$Z24,'3) Draw Data'!$C:$C,$A24,'3) Draw Data'!$I:$I,H$4,'3) Draw Data'!$A:$A,$I$2))</f>
        <v>0</v>
      </c>
      <c r="I24" s="117">
        <f>IF($I$2="SCHTF",0,SUMIFS('3) Draw Data'!$E:$E,'3) Draw Data'!$B:$B,$Z24,'3) Draw Data'!$C:$C,$A24,'3) Draw Data'!$I:$I,I$4,'3) Draw Data'!$A:$A,$I$2))</f>
        <v>0</v>
      </c>
      <c r="J24" s="117">
        <f>IF($I$2="SCHTF",0,SUMIFS('3) Draw Data'!$E:$E,'3) Draw Data'!$B:$B,$Z24,'3) Draw Data'!$C:$C,$A24,'3) Draw Data'!$I:$I,J$4,'3) Draw Data'!$A:$A,$I$2))</f>
        <v>0</v>
      </c>
      <c r="K24" s="117">
        <f>IF($I$2="SCHTF",0,SUMIFS('3) Draw Data'!$E:$E,'3) Draw Data'!$B:$B,$Z24,'3) Draw Data'!$C:$C,$A24,'3) Draw Data'!$I:$I,K$4,'3) Draw Data'!$A:$A,$I$2))</f>
        <v>0</v>
      </c>
      <c r="L24" s="117">
        <f>IF($I$2="SCHTF",0,SUMIFS('3) Draw Data'!$E:$E,'3) Draw Data'!$B:$B,$Z24,'3) Draw Data'!$C:$C,$A24,'3) Draw Data'!$I:$I,L$4,'3) Draw Data'!$A:$A,$I$2))</f>
        <v>0</v>
      </c>
      <c r="M24" s="160">
        <f t="shared" si="5"/>
        <v>0</v>
      </c>
      <c r="N24" s="117">
        <f>IF($I$2="SCHTF",0,SUMIFS('3) Draw Data'!$E:$E,'3) Draw Data'!$B:$B,$Z24,'3) Draw Data'!$C:$C,$A24,'3) Draw Data'!$I:$I,N$4,'3) Draw Data'!$A:$A,$I$2))</f>
        <v>0</v>
      </c>
      <c r="O24" s="117">
        <f>IF($I$2="SCHTF",0,SUMIFS('3) Draw Data'!$E:$E,'3) Draw Data'!$B:$B,$Z24,'3) Draw Data'!$C:$C,$A24,'3) Draw Data'!$I:$I,O$4,'3) Draw Data'!$A:$A,$I$2))</f>
        <v>0</v>
      </c>
      <c r="P24" s="117">
        <f>IF($I$2="SCHTF",0,SUMIFS('3) Draw Data'!$E:$E,'3) Draw Data'!$B:$B,$Z24,'3) Draw Data'!$C:$C,$A24,'3) Draw Data'!$I:$I,P$4,'3) Draw Data'!$A:$A,$I$2))</f>
        <v>0</v>
      </c>
      <c r="Q24" s="117">
        <f>IF($I$2="SCHTF",0,SUMIFS('3) Draw Data'!$E:$E,'3) Draw Data'!$B:$B,$Z24,'3) Draw Data'!$C:$C,$A24,'3) Draw Data'!$I:$I,Q$4,'3) Draw Data'!$A:$A,$I$2))</f>
        <v>0</v>
      </c>
      <c r="R24" s="117">
        <f>IF($I$2="SCHTF",0,SUMIFS('3) Draw Data'!$E:$E,'3) Draw Data'!$B:$B,$Z24,'3) Draw Data'!$C:$C,$A24,'3) Draw Data'!$I:$I,R$4,'3) Draw Data'!$A:$A,$I$2))</f>
        <v>0</v>
      </c>
      <c r="S24" s="117">
        <f>IF($I$2="SCHTF",0,SUMIFS('3) Draw Data'!$E:$E,'3) Draw Data'!$B:$B,$Z24,'3) Draw Data'!$C:$C,$A24,'3) Draw Data'!$I:$I,S$4,'3) Draw Data'!$A:$A,$I$2))</f>
        <v>0</v>
      </c>
      <c r="T24" s="117">
        <f>IF($I$2="SCHTF",0,SUMIFS('3) Draw Data'!$E:$E,'3) Draw Data'!$B:$B,$Z24,'3) Draw Data'!$C:$C,$A24,'3) Draw Data'!$I:$I,T$4,'3) Draw Data'!$A:$A,$I$2))</f>
        <v>0</v>
      </c>
      <c r="U24" s="117">
        <f>IF($I$2="SCHTF",0,SUMIFS('3) Draw Data'!$E:$E,'3) Draw Data'!$B:$B,$Z24,'3) Draw Data'!$C:$C,$A24,'3) Draw Data'!$I:$I,U$4,'3) Draw Data'!$A:$A,$I$2))</f>
        <v>0</v>
      </c>
      <c r="V24" s="117">
        <f>IF($I$2="SCHTF",0,SUMIFS('3) Draw Data'!$E:$E,'3) Draw Data'!$B:$B,$Z24,'3) Draw Data'!$C:$C,$A24,'3) Draw Data'!$I:$I,V$4,'3) Draw Data'!$A:$A,$I$2))</f>
        <v>0</v>
      </c>
      <c r="W24" s="160">
        <f t="shared" si="1"/>
        <v>0</v>
      </c>
      <c r="X24" s="56"/>
      <c r="Y24" s="226"/>
      <c r="Z24" s="222" t="s">
        <v>43</v>
      </c>
      <c r="AA24" s="223"/>
      <c r="AB24" s="270"/>
      <c r="AC24" s="270"/>
      <c r="AD24" s="270"/>
    </row>
    <row r="25" spans="1:30" ht="15">
      <c r="A25" s="152" t="s">
        <v>30</v>
      </c>
      <c r="B25" s="335" t="str">
        <f>'2) 15-C-Budget Summary'!B30</f>
        <v>ExplanationPF</v>
      </c>
      <c r="C25" s="116">
        <f>IF($I$2="SCHTF",0,SUMIFS('1) Budget Data'!$F:$F,'1) Budget Data'!$A:$A,$I$2,'1) Budget Data'!$C:$C,Z25,'1) Budget Data'!$D:$D,$A25))</f>
        <v>0</v>
      </c>
      <c r="D25" s="117">
        <f>SUMIFS('3) Draw Data'!$E:$E,'3) Draw Data'!$B:$B,$Z25,'3) Draw Data'!$C:$C,$A25,'3) Draw Data'!$I:$I,D$4,'3) Draw Data'!$A:$A,$I$2)</f>
        <v>0</v>
      </c>
      <c r="E25" s="117">
        <f>SUMIFS('3) Draw Data'!$E:$E,'3) Draw Data'!$B:$B,$Z25,'3) Draw Data'!$C:$C,$A25,'3) Draw Data'!$I:$I,E$4,'3) Draw Data'!$A:$A,$I$2)</f>
        <v>0</v>
      </c>
      <c r="F25" s="117">
        <f>SUMIFS('3) Draw Data'!$E:$E,'3) Draw Data'!$B:$B,$Z25,'3) Draw Data'!$C:$C,$A25,'3) Draw Data'!$I:$I,F$4,'3) Draw Data'!$A:$A,$I$2)</f>
        <v>0</v>
      </c>
      <c r="G25" s="117">
        <f>SUMIFS('3) Draw Data'!$E:$E,'3) Draw Data'!$B:$B,$Z25,'3) Draw Data'!$C:$C,$A25,'3) Draw Data'!$I:$I,G$4,'3) Draw Data'!$A:$A,$I$2)</f>
        <v>0</v>
      </c>
      <c r="H25" s="117">
        <f>SUMIFS('3) Draw Data'!$E:$E,'3) Draw Data'!$B:$B,$Z25,'3) Draw Data'!$C:$C,$A25,'3) Draw Data'!$I:$I,H$4,'3) Draw Data'!$A:$A,$I$2)</f>
        <v>0</v>
      </c>
      <c r="I25" s="117">
        <f>SUMIFS('3) Draw Data'!$E:$E,'3) Draw Data'!$B:$B,$Z25,'3) Draw Data'!$C:$C,$A25,'3) Draw Data'!$I:$I,I$4,'3) Draw Data'!$A:$A,$I$2)</f>
        <v>0</v>
      </c>
      <c r="J25" s="117">
        <f>SUMIFS('3) Draw Data'!$E:$E,'3) Draw Data'!$B:$B,$Z25,'3) Draw Data'!$C:$C,$A25,'3) Draw Data'!$I:$I,J$4,'3) Draw Data'!$A:$A,$I$2)</f>
        <v>0</v>
      </c>
      <c r="K25" s="117">
        <f>SUMIFS('3) Draw Data'!$E:$E,'3) Draw Data'!$B:$B,$Z25,'3) Draw Data'!$C:$C,$A25,'3) Draw Data'!$I:$I,K$4,'3) Draw Data'!$A:$A,$I$2)</f>
        <v>0</v>
      </c>
      <c r="L25" s="117">
        <f>SUMIFS('3) Draw Data'!$E:$E,'3) Draw Data'!$B:$B,$Z25,'3) Draw Data'!$C:$C,$A25,'3) Draw Data'!$I:$I,L$4,'3) Draw Data'!$A:$A,$I$2)</f>
        <v>0</v>
      </c>
      <c r="M25" s="160">
        <f t="shared" si="5"/>
        <v>0</v>
      </c>
      <c r="N25" s="117">
        <f>SUMIFS('3) Draw Data'!$E:$E,'3) Draw Data'!$B:$B,$Z25,'3) Draw Data'!$C:$C,$A25,'3) Draw Data'!$I:$I,N$4,'3) Draw Data'!$A:$A,$I$2)</f>
        <v>0</v>
      </c>
      <c r="O25" s="117">
        <f>SUMIFS('3) Draw Data'!$E:$E,'3) Draw Data'!$B:$B,$Z25,'3) Draw Data'!$C:$C,$A25,'3) Draw Data'!$I:$I,O$4,'3) Draw Data'!$A:$A,$I$2)</f>
        <v>0</v>
      </c>
      <c r="P25" s="117">
        <f>SUMIFS('3) Draw Data'!$E:$E,'3) Draw Data'!$B:$B,$Z25,'3) Draw Data'!$C:$C,$A25,'3) Draw Data'!$I:$I,P$4,'3) Draw Data'!$A:$A,$I$2)</f>
        <v>0</v>
      </c>
      <c r="Q25" s="117">
        <f>SUMIFS('3) Draw Data'!$E:$E,'3) Draw Data'!$B:$B,$Z25,'3) Draw Data'!$C:$C,$A25,'3) Draw Data'!$I:$I,Q$4,'3) Draw Data'!$A:$A,$I$2)</f>
        <v>0</v>
      </c>
      <c r="R25" s="117">
        <f>SUMIFS('3) Draw Data'!$E:$E,'3) Draw Data'!$B:$B,$Z25,'3) Draw Data'!$C:$C,$A25&amp;" "&amp;$B25,'3) Draw Data'!$I:$I,R$4,'3) Draw Data'!$A:$A,$I$2)</f>
        <v>0</v>
      </c>
      <c r="S25" s="117">
        <f>SUMIFS('3) Draw Data'!$E:$E,'3) Draw Data'!$B:$B,$Z25,'3) Draw Data'!$C:$C,$A25&amp;" "&amp;$B25,'3) Draw Data'!$I:$I,S$4,'3) Draw Data'!$A:$A,$I$2)</f>
        <v>0</v>
      </c>
      <c r="T25" s="117">
        <f>SUMIFS('3) Draw Data'!$E:$E,'3) Draw Data'!$B:$B,$Z25,'3) Draw Data'!$C:$C,$A25&amp;" "&amp;$B25,'3) Draw Data'!$I:$I,T$4,'3) Draw Data'!$A:$A,$I$2)</f>
        <v>0</v>
      </c>
      <c r="U25" s="117">
        <f>SUMIFS('3) Draw Data'!$E:$E,'3) Draw Data'!$B:$B,$Z25,'3) Draw Data'!$C:$C,$A25&amp;" "&amp;$B25,'3) Draw Data'!$I:$I,U$4,'3) Draw Data'!$A:$A,$I$2)</f>
        <v>0</v>
      </c>
      <c r="V25" s="117">
        <f>SUMIFS('3) Draw Data'!$E:$E,'3) Draw Data'!$B:$B,$Z25,'3) Draw Data'!$C:$C,$A25&amp;" "&amp;$B25,'3) Draw Data'!$I:$I,V$4,'3) Draw Data'!$A:$A,$I$2)</f>
        <v>0</v>
      </c>
      <c r="W25" s="160">
        <f t="shared" si="1"/>
        <v>0</v>
      </c>
      <c r="X25" s="56"/>
      <c r="Y25" s="226"/>
      <c r="Z25" s="222" t="s">
        <v>43</v>
      </c>
      <c r="AA25" s="223"/>
      <c r="AB25" s="270"/>
      <c r="AC25" s="270"/>
      <c r="AD25" s="270"/>
    </row>
    <row r="26" spans="1:30" ht="15">
      <c r="A26" s="432" t="s">
        <v>44</v>
      </c>
      <c r="B26" s="468"/>
      <c r="C26" s="158">
        <f>SUBTOTAL(9,C19:C25)</f>
        <v>0</v>
      </c>
      <c r="D26" s="158">
        <f t="shared" ref="D26:V26" si="6">SUBTOTAL(9,D19:D25)</f>
        <v>0</v>
      </c>
      <c r="E26" s="158">
        <f t="shared" si="6"/>
        <v>0</v>
      </c>
      <c r="F26" s="158">
        <f t="shared" si="6"/>
        <v>0</v>
      </c>
      <c r="G26" s="158">
        <f t="shared" si="6"/>
        <v>0</v>
      </c>
      <c r="H26" s="158">
        <f t="shared" si="6"/>
        <v>0</v>
      </c>
      <c r="I26" s="158">
        <f t="shared" si="6"/>
        <v>0</v>
      </c>
      <c r="J26" s="158">
        <f t="shared" si="6"/>
        <v>0</v>
      </c>
      <c r="K26" s="158">
        <f t="shared" si="6"/>
        <v>0</v>
      </c>
      <c r="L26" s="158">
        <f t="shared" si="6"/>
        <v>0</v>
      </c>
      <c r="M26" s="160">
        <f t="shared" si="5"/>
        <v>0</v>
      </c>
      <c r="N26" s="158">
        <f t="shared" si="6"/>
        <v>0</v>
      </c>
      <c r="O26" s="158">
        <f t="shared" si="6"/>
        <v>0</v>
      </c>
      <c r="P26" s="158">
        <f t="shared" si="6"/>
        <v>0</v>
      </c>
      <c r="Q26" s="158">
        <f t="shared" si="6"/>
        <v>0</v>
      </c>
      <c r="R26" s="158">
        <f t="shared" si="6"/>
        <v>0</v>
      </c>
      <c r="S26" s="158">
        <f t="shared" si="6"/>
        <v>0</v>
      </c>
      <c r="T26" s="158">
        <f t="shared" si="6"/>
        <v>0</v>
      </c>
      <c r="U26" s="158">
        <f t="shared" si="6"/>
        <v>0</v>
      </c>
      <c r="V26" s="158">
        <f t="shared" si="6"/>
        <v>0</v>
      </c>
      <c r="W26" s="160">
        <f t="shared" si="1"/>
        <v>0</v>
      </c>
      <c r="X26" s="119"/>
      <c r="Y26" s="226"/>
      <c r="Z26" s="223"/>
      <c r="AA26" s="223"/>
      <c r="AB26" s="270"/>
      <c r="AC26" s="270"/>
      <c r="AD26" s="270"/>
    </row>
    <row r="27" spans="1:30" ht="15.75" customHeight="1">
      <c r="A27" s="430" t="s">
        <v>17</v>
      </c>
      <c r="B27" s="467"/>
      <c r="C27" s="116">
        <f>IF($I$2="SCHTF",0,SUMIFS('1) Budget Data'!$F:$F,'1) Budget Data'!$A:$A,$I$2,'1) Budget Data'!$C:$C,Z27,'1) Budget Data'!$D:$D,$A27))</f>
        <v>0</v>
      </c>
      <c r="D27" s="117">
        <f>IF($I$2="SCHTF",0,SUMIFS('3) Draw Data'!$E:$E,'3) Draw Data'!$B:$B,$Z27,'3) Draw Data'!$C:$C,$A27,'3) Draw Data'!$I:$I,D$4,'3) Draw Data'!$A:$A,$I$2))</f>
        <v>0</v>
      </c>
      <c r="E27" s="117">
        <f>IF($I$2="SCHTF",0,SUMIFS('3) Draw Data'!$E:$E,'3) Draw Data'!$B:$B,$Z27,'3) Draw Data'!$C:$C,$A27,'3) Draw Data'!$I:$I,E$4,'3) Draw Data'!$A:$A,$I$2))</f>
        <v>0</v>
      </c>
      <c r="F27" s="117">
        <f>IF($I$2="SCHTF",0,SUMIFS('3) Draw Data'!$E:$E,'3) Draw Data'!$B:$B,$Z27,'3) Draw Data'!$C:$C,$A27,'3) Draw Data'!$I:$I,F$4,'3) Draw Data'!$A:$A,$I$2))</f>
        <v>0</v>
      </c>
      <c r="G27" s="117">
        <f>IF($I$2="SCHTF",0,SUMIFS('3) Draw Data'!$E:$E,'3) Draw Data'!$B:$B,$Z27,'3) Draw Data'!$C:$C,$A27,'3) Draw Data'!$I:$I,G$4,'3) Draw Data'!$A:$A,$I$2))</f>
        <v>0</v>
      </c>
      <c r="H27" s="117">
        <f>IF($I$2="SCHTF",0,SUMIFS('3) Draw Data'!$E:$E,'3) Draw Data'!$B:$B,$Z27,'3) Draw Data'!$C:$C,$A27,'3) Draw Data'!$I:$I,H$4,'3) Draw Data'!$A:$A,$I$2))</f>
        <v>0</v>
      </c>
      <c r="I27" s="117">
        <f>IF($I$2="SCHTF",0,SUMIFS('3) Draw Data'!$E:$E,'3) Draw Data'!$B:$B,$Z27,'3) Draw Data'!$C:$C,$A27,'3) Draw Data'!$I:$I,I$4,'3) Draw Data'!$A:$A,$I$2))</f>
        <v>0</v>
      </c>
      <c r="J27" s="117">
        <f>IF($I$2="SCHTF",0,SUMIFS('3) Draw Data'!$E:$E,'3) Draw Data'!$B:$B,$Z27,'3) Draw Data'!$C:$C,$A27,'3) Draw Data'!$I:$I,J$4,'3) Draw Data'!$A:$A,$I$2))</f>
        <v>0</v>
      </c>
      <c r="K27" s="117">
        <f>IF($I$2="SCHTF",0,SUMIFS('3) Draw Data'!$E:$E,'3) Draw Data'!$B:$B,$Z27,'3) Draw Data'!$C:$C,$A27,'3) Draw Data'!$I:$I,K$4,'3) Draw Data'!$A:$A,$I$2))</f>
        <v>0</v>
      </c>
      <c r="L27" s="117">
        <f>IF($I$2="SCHTF",0,SUMIFS('3) Draw Data'!$E:$E,'3) Draw Data'!$B:$B,$Z27,'3) Draw Data'!$C:$C,$A27,'3) Draw Data'!$I:$I,L$4,'3) Draw Data'!$A:$A,$I$2))</f>
        <v>0</v>
      </c>
      <c r="M27" s="160">
        <f t="shared" ref="M27:M32" si="7">C27-(SUM(D27:L27))</f>
        <v>0</v>
      </c>
      <c r="N27" s="117">
        <f>IF($I$2="SCHTF",0,SUMIFS('3) Draw Data'!$E:$E,'3) Draw Data'!$B:$B,$Z27,'3) Draw Data'!$C:$C,$A27,'3) Draw Data'!$I:$I,N$4,'3) Draw Data'!$A:$A,$I$2))</f>
        <v>0</v>
      </c>
      <c r="O27" s="117">
        <f>IF($I$2="SCHTF",0,SUMIFS('3) Draw Data'!$E:$E,'3) Draw Data'!$B:$B,$Z27,'3) Draw Data'!$C:$C,$A27,'3) Draw Data'!$I:$I,O$4,'3) Draw Data'!$A:$A,$I$2))</f>
        <v>0</v>
      </c>
      <c r="P27" s="117">
        <f>IF($I$2="SCHTF",0,SUMIFS('3) Draw Data'!$E:$E,'3) Draw Data'!$B:$B,$Z27,'3) Draw Data'!$C:$C,$A27,'3) Draw Data'!$I:$I,P$4,'3) Draw Data'!$A:$A,$I$2))</f>
        <v>0</v>
      </c>
      <c r="Q27" s="117">
        <f>IF($I$2="SCHTF",0,SUMIFS('3) Draw Data'!$E:$E,'3) Draw Data'!$B:$B,$Z27,'3) Draw Data'!$C:$C,$A27,'3) Draw Data'!$I:$I,Q$4,'3) Draw Data'!$A:$A,$I$2))</f>
        <v>0</v>
      </c>
      <c r="R27" s="117">
        <f>IF($I$2="SCHTF",0,SUMIFS('3) Draw Data'!$E:$E,'3) Draw Data'!$B:$B,$Z27,'3) Draw Data'!$C:$C,$A27,'3) Draw Data'!$I:$I,R$4,'3) Draw Data'!$A:$A,$I$2))</f>
        <v>0</v>
      </c>
      <c r="S27" s="117">
        <f>IF($I$2="SCHTF",0,SUMIFS('3) Draw Data'!$E:$E,'3) Draw Data'!$B:$B,$Z27,'3) Draw Data'!$C:$C,$A27,'3) Draw Data'!$I:$I,S$4,'3) Draw Data'!$A:$A,$I$2))</f>
        <v>0</v>
      </c>
      <c r="T27" s="117">
        <f>IF($I$2="SCHTF",0,SUMIFS('3) Draw Data'!$E:$E,'3) Draw Data'!$B:$B,$Z27,'3) Draw Data'!$C:$C,$A27,'3) Draw Data'!$I:$I,T$4,'3) Draw Data'!$A:$A,$I$2))</f>
        <v>0</v>
      </c>
      <c r="U27" s="117">
        <f>IF($I$2="SCHTF",0,SUMIFS('3) Draw Data'!$E:$E,'3) Draw Data'!$B:$B,$Z27,'3) Draw Data'!$C:$C,$A27,'3) Draw Data'!$I:$I,U$4,'3) Draw Data'!$A:$A,$I$2))</f>
        <v>0</v>
      </c>
      <c r="V27" s="117">
        <f>IF($I$2="SCHTF",0,SUMIFS('3) Draw Data'!$E:$E,'3) Draw Data'!$B:$B,$Z27,'3) Draw Data'!$C:$C,$A27,'3) Draw Data'!$I:$I,V$4,'3) Draw Data'!$A:$A,$I$2))</f>
        <v>0</v>
      </c>
      <c r="W27" s="160">
        <f t="shared" si="1"/>
        <v>0</v>
      </c>
      <c r="X27" s="56"/>
      <c r="Y27" s="226"/>
      <c r="Z27" s="222" t="s">
        <v>44</v>
      </c>
      <c r="AA27" s="223"/>
      <c r="AB27" s="270"/>
      <c r="AC27" s="270"/>
      <c r="AD27" s="270"/>
    </row>
    <row r="28" spans="1:30" ht="15.75" customHeight="1">
      <c r="A28" s="430" t="s">
        <v>18</v>
      </c>
      <c r="B28" s="467"/>
      <c r="C28" s="116">
        <f>IF($I$2="SCHTF",0,SUMIFS('1) Budget Data'!$F:$F,'1) Budget Data'!$A:$A,$I$2,'1) Budget Data'!$C:$C,Z28,'1) Budget Data'!$D:$D,$A28))</f>
        <v>0</v>
      </c>
      <c r="D28" s="117">
        <f>IF($I$2="SCHTF",0,SUMIFS('3) Draw Data'!$E:$E,'3) Draw Data'!$B:$B,$Z28,'3) Draw Data'!$C:$C,$A28,'3) Draw Data'!$I:$I,D$4,'3) Draw Data'!$A:$A,$I$2))</f>
        <v>0</v>
      </c>
      <c r="E28" s="117">
        <f>IF($I$2="SCHTF",0,SUMIFS('3) Draw Data'!$E:$E,'3) Draw Data'!$B:$B,$Z28,'3) Draw Data'!$C:$C,$A28,'3) Draw Data'!$I:$I,E$4,'3) Draw Data'!$A:$A,$I$2))</f>
        <v>0</v>
      </c>
      <c r="F28" s="117">
        <f>IF($I$2="SCHTF",0,SUMIFS('3) Draw Data'!$E:$E,'3) Draw Data'!$B:$B,$Z28,'3) Draw Data'!$C:$C,$A28,'3) Draw Data'!$I:$I,F$4,'3) Draw Data'!$A:$A,$I$2))</f>
        <v>0</v>
      </c>
      <c r="G28" s="117">
        <f>IF($I$2="SCHTF",0,SUMIFS('3) Draw Data'!$E:$E,'3) Draw Data'!$B:$B,$Z28,'3) Draw Data'!$C:$C,$A28,'3) Draw Data'!$I:$I,G$4,'3) Draw Data'!$A:$A,$I$2))</f>
        <v>0</v>
      </c>
      <c r="H28" s="117">
        <f>IF($I$2="SCHTF",0,SUMIFS('3) Draw Data'!$E:$E,'3) Draw Data'!$B:$B,$Z28,'3) Draw Data'!$C:$C,$A28,'3) Draw Data'!$I:$I,H$4,'3) Draw Data'!$A:$A,$I$2))</f>
        <v>0</v>
      </c>
      <c r="I28" s="117">
        <f>IF($I$2="SCHTF",0,SUMIFS('3) Draw Data'!$E:$E,'3) Draw Data'!$B:$B,$Z28,'3) Draw Data'!$C:$C,$A28,'3) Draw Data'!$I:$I,I$4,'3) Draw Data'!$A:$A,$I$2))</f>
        <v>0</v>
      </c>
      <c r="J28" s="117">
        <f>IF($I$2="SCHTF",0,SUMIFS('3) Draw Data'!$E:$E,'3) Draw Data'!$B:$B,$Z28,'3) Draw Data'!$C:$C,$A28,'3) Draw Data'!$I:$I,J$4,'3) Draw Data'!$A:$A,$I$2))</f>
        <v>0</v>
      </c>
      <c r="K28" s="117">
        <f>IF($I$2="SCHTF",0,SUMIFS('3) Draw Data'!$E:$E,'3) Draw Data'!$B:$B,$Z28,'3) Draw Data'!$C:$C,$A28,'3) Draw Data'!$I:$I,K$4,'3) Draw Data'!$A:$A,$I$2))</f>
        <v>0</v>
      </c>
      <c r="L28" s="117">
        <f>IF($I$2="SCHTF",0,SUMIFS('3) Draw Data'!$E:$E,'3) Draw Data'!$B:$B,$Z28,'3) Draw Data'!$C:$C,$A28,'3) Draw Data'!$I:$I,L$4,'3) Draw Data'!$A:$A,$I$2))</f>
        <v>0</v>
      </c>
      <c r="M28" s="160">
        <f t="shared" si="7"/>
        <v>0</v>
      </c>
      <c r="N28" s="117">
        <f>IF($I$2="SCHTF",0,SUMIFS('3) Draw Data'!$E:$E,'3) Draw Data'!$B:$B,$Z28,'3) Draw Data'!$C:$C,$A28,'3) Draw Data'!$I:$I,N$4,'3) Draw Data'!$A:$A,$I$2))</f>
        <v>0</v>
      </c>
      <c r="O28" s="117">
        <f>IF($I$2="SCHTF",0,SUMIFS('3) Draw Data'!$E:$E,'3) Draw Data'!$B:$B,$Z28,'3) Draw Data'!$C:$C,$A28,'3) Draw Data'!$I:$I,O$4,'3) Draw Data'!$A:$A,$I$2))</f>
        <v>0</v>
      </c>
      <c r="P28" s="117">
        <f>IF($I$2="SCHTF",0,SUMIFS('3) Draw Data'!$E:$E,'3) Draw Data'!$B:$B,$Z28,'3) Draw Data'!$C:$C,$A28,'3) Draw Data'!$I:$I,P$4,'3) Draw Data'!$A:$A,$I$2))</f>
        <v>0</v>
      </c>
      <c r="Q28" s="117">
        <f>IF($I$2="SCHTF",0,SUMIFS('3) Draw Data'!$E:$E,'3) Draw Data'!$B:$B,$Z28,'3) Draw Data'!$C:$C,$A28,'3) Draw Data'!$I:$I,Q$4,'3) Draw Data'!$A:$A,$I$2))</f>
        <v>0</v>
      </c>
      <c r="R28" s="117">
        <f>IF($I$2="SCHTF",0,SUMIFS('3) Draw Data'!$E:$E,'3) Draw Data'!$B:$B,$Z28,'3) Draw Data'!$C:$C,$A28,'3) Draw Data'!$I:$I,R$4,'3) Draw Data'!$A:$A,$I$2))</f>
        <v>0</v>
      </c>
      <c r="S28" s="117">
        <f>IF($I$2="SCHTF",0,SUMIFS('3) Draw Data'!$E:$E,'3) Draw Data'!$B:$B,$Z28,'3) Draw Data'!$C:$C,$A28,'3) Draw Data'!$I:$I,S$4,'3) Draw Data'!$A:$A,$I$2))</f>
        <v>0</v>
      </c>
      <c r="T28" s="117">
        <f>IF($I$2="SCHTF",0,SUMIFS('3) Draw Data'!$E:$E,'3) Draw Data'!$B:$B,$Z28,'3) Draw Data'!$C:$C,$A28,'3) Draw Data'!$I:$I,T$4,'3) Draw Data'!$A:$A,$I$2))</f>
        <v>0</v>
      </c>
      <c r="U28" s="117">
        <f>IF($I$2="SCHTF",0,SUMIFS('3) Draw Data'!$E:$E,'3) Draw Data'!$B:$B,$Z28,'3) Draw Data'!$C:$C,$A28,'3) Draw Data'!$I:$I,U$4,'3) Draw Data'!$A:$A,$I$2))</f>
        <v>0</v>
      </c>
      <c r="V28" s="117">
        <f>IF($I$2="SCHTF",0,SUMIFS('3) Draw Data'!$E:$E,'3) Draw Data'!$B:$B,$Z28,'3) Draw Data'!$C:$C,$A28,'3) Draw Data'!$I:$I,V$4,'3) Draw Data'!$A:$A,$I$2))</f>
        <v>0</v>
      </c>
      <c r="W28" s="160">
        <f t="shared" si="1"/>
        <v>0</v>
      </c>
      <c r="X28" s="113"/>
      <c r="Y28" s="226"/>
      <c r="Z28" s="222" t="s">
        <v>44</v>
      </c>
      <c r="AA28" s="223"/>
      <c r="AB28" s="270"/>
      <c r="AC28" s="270"/>
      <c r="AD28" s="270"/>
    </row>
    <row r="29" spans="1:30" ht="15.75" customHeight="1">
      <c r="A29" s="430" t="s">
        <v>19</v>
      </c>
      <c r="B29" s="467"/>
      <c r="C29" s="116">
        <f>SUMIFS('1) Budget Data'!$F:$F,'1) Budget Data'!$A:$A,$I$2,'1) Budget Data'!$C:$C,Z29,'1) Budget Data'!$D:$D,$A29)</f>
        <v>0</v>
      </c>
      <c r="D29" s="117">
        <f>SUMIFS('3) Draw Data'!$E:$E,'3) Draw Data'!$B:$B,$Z29,'3) Draw Data'!$C:$C,$A29,'3) Draw Data'!$I:$I,D$4,'3) Draw Data'!$A:$A,$I$2)</f>
        <v>0</v>
      </c>
      <c r="E29" s="117">
        <f>SUMIFS('3) Draw Data'!$E:$E,'3) Draw Data'!$B:$B,$Z29,'3) Draw Data'!$C:$C,$A29,'3) Draw Data'!$I:$I,E$4,'3) Draw Data'!$A:$A,$I$2)</f>
        <v>0</v>
      </c>
      <c r="F29" s="117">
        <f>SUMIFS('3) Draw Data'!$E:$E,'3) Draw Data'!$B:$B,$Z29,'3) Draw Data'!$C:$C,$A29,'3) Draw Data'!$I:$I,F$4,'3) Draw Data'!$A:$A,$I$2)</f>
        <v>0</v>
      </c>
      <c r="G29" s="117">
        <f>SUMIFS('3) Draw Data'!$E:$E,'3) Draw Data'!$B:$B,$Z29,'3) Draw Data'!$C:$C,$A29,'3) Draw Data'!$I:$I,G$4,'3) Draw Data'!$A:$A,$I$2)</f>
        <v>0</v>
      </c>
      <c r="H29" s="117">
        <f>SUMIFS('3) Draw Data'!$E:$E,'3) Draw Data'!$B:$B,$Z29,'3) Draw Data'!$C:$C,$A29,'3) Draw Data'!$I:$I,H$4,'3) Draw Data'!$A:$A,$I$2)</f>
        <v>0</v>
      </c>
      <c r="I29" s="117">
        <f>SUMIFS('3) Draw Data'!$E:$E,'3) Draw Data'!$B:$B,$Z29,'3) Draw Data'!$C:$C,$A29,'3) Draw Data'!$I:$I,I$4,'3) Draw Data'!$A:$A,$I$2)</f>
        <v>0</v>
      </c>
      <c r="J29" s="117">
        <f>SUMIFS('3) Draw Data'!$E:$E,'3) Draw Data'!$B:$B,$Z29,'3) Draw Data'!$C:$C,$A29,'3) Draw Data'!$I:$I,J$4,'3) Draw Data'!$A:$A,$I$2)</f>
        <v>0</v>
      </c>
      <c r="K29" s="117">
        <f>SUMIFS('3) Draw Data'!$E:$E,'3) Draw Data'!$B:$B,$Z29,'3) Draw Data'!$C:$C,$A29,'3) Draw Data'!$I:$I,K$4,'3) Draw Data'!$A:$A,$I$2)</f>
        <v>0</v>
      </c>
      <c r="L29" s="117">
        <f>SUMIFS('3) Draw Data'!$E:$E,'3) Draw Data'!$B:$B,$Z29,'3) Draw Data'!$C:$C,$A29,'3) Draw Data'!$I:$I,L$4,'3) Draw Data'!$A:$A,$I$2)</f>
        <v>0</v>
      </c>
      <c r="M29" s="160">
        <f t="shared" si="7"/>
        <v>0</v>
      </c>
      <c r="N29" s="117">
        <f>SUMIFS('3) Draw Data'!$E:$E,'3) Draw Data'!$B:$B,$Z29,'3) Draw Data'!$C:$C,$A29,'3) Draw Data'!$I:$I,N$4,'3) Draw Data'!$A:$A,$I$2)</f>
        <v>0</v>
      </c>
      <c r="O29" s="117">
        <f>SUMIFS('3) Draw Data'!$E:$E,'3) Draw Data'!$B:$B,$Z29,'3) Draw Data'!$C:$C,$A29,'3) Draw Data'!$I:$I,O$4,'3) Draw Data'!$A:$A,$I$2)</f>
        <v>0</v>
      </c>
      <c r="P29" s="117">
        <f>SUMIFS('3) Draw Data'!$E:$E,'3) Draw Data'!$B:$B,$Z29,'3) Draw Data'!$C:$C,$A29,'3) Draw Data'!$I:$I,P$4,'3) Draw Data'!$A:$A,$I$2)</f>
        <v>0</v>
      </c>
      <c r="Q29" s="117">
        <f>SUMIFS('3) Draw Data'!$E:$E,'3) Draw Data'!$B:$B,$Z29,'3) Draw Data'!$C:$C,$A29,'3) Draw Data'!$I:$I,Q$4,'3) Draw Data'!$A:$A,$I$2)</f>
        <v>0</v>
      </c>
      <c r="R29" s="117">
        <f>SUMIFS('3) Draw Data'!$E:$E,'3) Draw Data'!$B:$B,$Z29,'3) Draw Data'!$C:$C,$A29,'3) Draw Data'!$I:$I,R$4,'3) Draw Data'!$A:$A,$I$2)</f>
        <v>0</v>
      </c>
      <c r="S29" s="117">
        <f>SUMIFS('3) Draw Data'!$E:$E,'3) Draw Data'!$B:$B,$Z29,'3) Draw Data'!$C:$C,$A29,'3) Draw Data'!$I:$I,S$4,'3) Draw Data'!$A:$A,$I$2)</f>
        <v>0</v>
      </c>
      <c r="T29" s="117">
        <f>SUMIFS('3) Draw Data'!$E:$E,'3) Draw Data'!$B:$B,$Z29,'3) Draw Data'!$C:$C,$A29,'3) Draw Data'!$I:$I,T$4,'3) Draw Data'!$A:$A,$I$2)</f>
        <v>0</v>
      </c>
      <c r="U29" s="117">
        <f>SUMIFS('3) Draw Data'!$E:$E,'3) Draw Data'!$B:$B,$Z29,'3) Draw Data'!$C:$C,$A29,'3) Draw Data'!$I:$I,U$4,'3) Draw Data'!$A:$A,$I$2)</f>
        <v>0</v>
      </c>
      <c r="V29" s="117">
        <f>SUMIFS('3) Draw Data'!$E:$E,'3) Draw Data'!$B:$B,$Z29,'3) Draw Data'!$C:$C,$A29,'3) Draw Data'!$I:$I,V$4,'3) Draw Data'!$A:$A,$I$2)</f>
        <v>0</v>
      </c>
      <c r="W29" s="160">
        <f t="shared" si="1"/>
        <v>0</v>
      </c>
      <c r="X29" s="113"/>
      <c r="Y29" s="226"/>
      <c r="Z29" s="222" t="s">
        <v>44</v>
      </c>
      <c r="AA29" s="223"/>
      <c r="AB29" s="270"/>
      <c r="AC29" s="270"/>
      <c r="AD29" s="270"/>
    </row>
    <row r="30" spans="1:30" ht="15.75" customHeight="1">
      <c r="A30" s="430" t="s">
        <v>20</v>
      </c>
      <c r="B30" s="467"/>
      <c r="C30" s="116">
        <f>SUMIFS('1) Budget Data'!$F:$F,'1) Budget Data'!$A:$A,$I$2,'1) Budget Data'!$C:$C,Z30,'1) Budget Data'!$D:$D,$A30)</f>
        <v>0</v>
      </c>
      <c r="D30" s="117">
        <f>SUMIFS('3) Draw Data'!$E:$E,'3) Draw Data'!$B:$B,$Z30,'3) Draw Data'!$C:$C,$A30,'3) Draw Data'!$I:$I,D$4,'3) Draw Data'!$A:$A,$I$2)</f>
        <v>0</v>
      </c>
      <c r="E30" s="117">
        <f>SUMIFS('3) Draw Data'!$E:$E,'3) Draw Data'!$B:$B,$Z30,'3) Draw Data'!$C:$C,$A30,'3) Draw Data'!$I:$I,E$4,'3) Draw Data'!$A:$A,$I$2)</f>
        <v>0</v>
      </c>
      <c r="F30" s="117">
        <f>SUMIFS('3) Draw Data'!$E:$E,'3) Draw Data'!$B:$B,$Z30,'3) Draw Data'!$C:$C,$A30,'3) Draw Data'!$I:$I,F$4,'3) Draw Data'!$A:$A,$I$2)</f>
        <v>0</v>
      </c>
      <c r="G30" s="117">
        <f>SUMIFS('3) Draw Data'!$E:$E,'3) Draw Data'!$B:$B,$Z30,'3) Draw Data'!$C:$C,$A30,'3) Draw Data'!$I:$I,G$4,'3) Draw Data'!$A:$A,$I$2)</f>
        <v>0</v>
      </c>
      <c r="H30" s="117">
        <f>SUMIFS('3) Draw Data'!$E:$E,'3) Draw Data'!$B:$B,$Z30,'3) Draw Data'!$C:$C,$A30,'3) Draw Data'!$I:$I,H$4,'3) Draw Data'!$A:$A,$I$2)</f>
        <v>0</v>
      </c>
      <c r="I30" s="117">
        <f>SUMIFS('3) Draw Data'!$E:$E,'3) Draw Data'!$B:$B,$Z30,'3) Draw Data'!$C:$C,$A30,'3) Draw Data'!$I:$I,I$4,'3) Draw Data'!$A:$A,$I$2)</f>
        <v>0</v>
      </c>
      <c r="J30" s="117">
        <f>SUMIFS('3) Draw Data'!$E:$E,'3) Draw Data'!$B:$B,$Z30,'3) Draw Data'!$C:$C,$A30,'3) Draw Data'!$I:$I,J$4,'3) Draw Data'!$A:$A,$I$2)</f>
        <v>0</v>
      </c>
      <c r="K30" s="117">
        <f>SUMIFS('3) Draw Data'!$E:$E,'3) Draw Data'!$B:$B,$Z30,'3) Draw Data'!$C:$C,$A30,'3) Draw Data'!$I:$I,K$4,'3) Draw Data'!$A:$A,$I$2)</f>
        <v>0</v>
      </c>
      <c r="L30" s="117">
        <f>SUMIFS('3) Draw Data'!$E:$E,'3) Draw Data'!$B:$B,$Z30,'3) Draw Data'!$C:$C,$A30,'3) Draw Data'!$I:$I,L$4,'3) Draw Data'!$A:$A,$I$2)</f>
        <v>0</v>
      </c>
      <c r="M30" s="160">
        <f t="shared" si="7"/>
        <v>0</v>
      </c>
      <c r="N30" s="117">
        <f>SUMIFS('3) Draw Data'!$E:$E,'3) Draw Data'!$B:$B,$Z30,'3) Draw Data'!$C:$C,$A30,'3) Draw Data'!$I:$I,N$4,'3) Draw Data'!$A:$A,$I$2)</f>
        <v>0</v>
      </c>
      <c r="O30" s="117">
        <f>SUMIFS('3) Draw Data'!$E:$E,'3) Draw Data'!$B:$B,$Z30,'3) Draw Data'!$C:$C,$A30,'3) Draw Data'!$I:$I,O$4,'3) Draw Data'!$A:$A,$I$2)</f>
        <v>0</v>
      </c>
      <c r="P30" s="117">
        <f>SUMIFS('3) Draw Data'!$E:$E,'3) Draw Data'!$B:$B,$Z30,'3) Draw Data'!$C:$C,$A30,'3) Draw Data'!$I:$I,P$4,'3) Draw Data'!$A:$A,$I$2)</f>
        <v>0</v>
      </c>
      <c r="Q30" s="117">
        <f>SUMIFS('3) Draw Data'!$E:$E,'3) Draw Data'!$B:$B,$Z30,'3) Draw Data'!$C:$C,$A30,'3) Draw Data'!$I:$I,Q$4,'3) Draw Data'!$A:$A,$I$2)</f>
        <v>0</v>
      </c>
      <c r="R30" s="117">
        <f>SUMIFS('3) Draw Data'!$E:$E,'3) Draw Data'!$B:$B,$Z30,'3) Draw Data'!$C:$C,$A30,'3) Draw Data'!$I:$I,R$4,'3) Draw Data'!$A:$A,$I$2)</f>
        <v>0</v>
      </c>
      <c r="S30" s="117">
        <f>SUMIFS('3) Draw Data'!$E:$E,'3) Draw Data'!$B:$B,$Z30,'3) Draw Data'!$C:$C,$A30,'3) Draw Data'!$I:$I,S$4,'3) Draw Data'!$A:$A,$I$2)</f>
        <v>0</v>
      </c>
      <c r="T30" s="117">
        <f>SUMIFS('3) Draw Data'!$E:$E,'3) Draw Data'!$B:$B,$Z30,'3) Draw Data'!$C:$C,$A30,'3) Draw Data'!$I:$I,T$4,'3) Draw Data'!$A:$A,$I$2)</f>
        <v>0</v>
      </c>
      <c r="U30" s="117">
        <f>SUMIFS('3) Draw Data'!$E:$E,'3) Draw Data'!$B:$B,$Z30,'3) Draw Data'!$C:$C,$A30,'3) Draw Data'!$I:$I,U$4,'3) Draw Data'!$A:$A,$I$2)</f>
        <v>0</v>
      </c>
      <c r="V30" s="117">
        <f>SUMIFS('3) Draw Data'!$E:$E,'3) Draw Data'!$B:$B,$Z30,'3) Draw Data'!$C:$C,$A30,'3) Draw Data'!$I:$I,V$4,'3) Draw Data'!$A:$A,$I$2)</f>
        <v>0</v>
      </c>
      <c r="W30" s="160">
        <f t="shared" si="1"/>
        <v>0</v>
      </c>
      <c r="X30" s="113"/>
      <c r="Y30" s="226"/>
      <c r="Z30" s="222" t="s">
        <v>44</v>
      </c>
      <c r="AA30" s="223"/>
      <c r="AB30" s="270"/>
      <c r="AC30" s="270"/>
      <c r="AD30" s="270"/>
    </row>
    <row r="31" spans="1:30" ht="15.75" customHeight="1">
      <c r="A31" s="152" t="s">
        <v>33</v>
      </c>
      <c r="B31" s="204" t="str">
        <f>'2) 15-C-Budget Summary'!B36</f>
        <v>ExplanationIC</v>
      </c>
      <c r="C31" s="116">
        <f>SUMIFS('1) Budget Data'!$F:$F,'1) Budget Data'!$A:$A,$I$2,'1) Budget Data'!$C:$C,Z31,'1) Budget Data'!$D:$D,$A31)</f>
        <v>0</v>
      </c>
      <c r="D31" s="117">
        <f>SUMIFS('3) Draw Data'!$E:$E,'3) Draw Data'!$B:$B,$Z31,'3) Draw Data'!$C:$C,$A31,'3) Draw Data'!$I:$I,D$4,'3) Draw Data'!$A:$A,$I$2)</f>
        <v>0</v>
      </c>
      <c r="E31" s="117">
        <f>SUMIFS('3) Draw Data'!$E:$E,'3) Draw Data'!$B:$B,$Z31,'3) Draw Data'!$C:$C,$A31,'3) Draw Data'!$I:$I,E$4,'3) Draw Data'!$A:$A,$I$2)</f>
        <v>0</v>
      </c>
      <c r="F31" s="117">
        <f>SUMIFS('3) Draw Data'!$E:$E,'3) Draw Data'!$B:$B,$Z31,'3) Draw Data'!$C:$C,$A31,'3) Draw Data'!$I:$I,F$4,'3) Draw Data'!$A:$A,$I$2)</f>
        <v>0</v>
      </c>
      <c r="G31" s="117">
        <f>SUMIFS('3) Draw Data'!$E:$E,'3) Draw Data'!$B:$B,$Z31,'3) Draw Data'!$C:$C,$A31,'3) Draw Data'!$I:$I,G$4,'3) Draw Data'!$A:$A,$I$2)</f>
        <v>0</v>
      </c>
      <c r="H31" s="117">
        <f>SUMIFS('3) Draw Data'!$E:$E,'3) Draw Data'!$B:$B,$Z31,'3) Draw Data'!$C:$C,$A31,'3) Draw Data'!$I:$I,H$4,'3) Draw Data'!$A:$A,$I$2)</f>
        <v>0</v>
      </c>
      <c r="I31" s="117">
        <f>SUMIFS('3) Draw Data'!$E:$E,'3) Draw Data'!$B:$B,$Z31,'3) Draw Data'!$C:$C,$A31,'3) Draw Data'!$I:$I,I$4,'3) Draw Data'!$A:$A,$I$2)</f>
        <v>0</v>
      </c>
      <c r="J31" s="117">
        <f>SUMIFS('3) Draw Data'!$E:$E,'3) Draw Data'!$B:$B,$Z31,'3) Draw Data'!$C:$C,$A31,'3) Draw Data'!$I:$I,J$4,'3) Draw Data'!$A:$A,$I$2)</f>
        <v>0</v>
      </c>
      <c r="K31" s="117">
        <f>SUMIFS('3) Draw Data'!$E:$E,'3) Draw Data'!$B:$B,$Z31,'3) Draw Data'!$C:$C,$A31,'3) Draw Data'!$I:$I,K$4,'3) Draw Data'!$A:$A,$I$2)</f>
        <v>0</v>
      </c>
      <c r="L31" s="117">
        <f>SUMIFS('3) Draw Data'!$E:$E,'3) Draw Data'!$B:$B,$Z31,'3) Draw Data'!$C:$C,$A31,'3) Draw Data'!$I:$I,L$4,'3) Draw Data'!$A:$A,$I$2)</f>
        <v>0</v>
      </c>
      <c r="M31" s="160">
        <f t="shared" si="7"/>
        <v>0</v>
      </c>
      <c r="N31" s="117">
        <f>SUMIFS('3) Draw Data'!$E:$E,'3) Draw Data'!$B:$B,$Z31,'3) Draw Data'!$C:$C,$A31,'3) Draw Data'!$I:$I,N$4,'3) Draw Data'!$A:$A,$I$2)</f>
        <v>0</v>
      </c>
      <c r="O31" s="117">
        <f>SUMIFS('3) Draw Data'!$E:$E,'3) Draw Data'!$B:$B,$Z31,'3) Draw Data'!$C:$C,$A31,'3) Draw Data'!$I:$I,O$4,'3) Draw Data'!$A:$A,$I$2)</f>
        <v>0</v>
      </c>
      <c r="P31" s="117">
        <f>SUMIFS('3) Draw Data'!$E:$E,'3) Draw Data'!$B:$B,$Z31,'3) Draw Data'!$C:$C,$A31,'3) Draw Data'!$I:$I,P$4,'3) Draw Data'!$A:$A,$I$2)</f>
        <v>0</v>
      </c>
      <c r="Q31" s="117">
        <f>SUMIFS('3) Draw Data'!$E:$E,'3) Draw Data'!$B:$B,$Z31,'3) Draw Data'!$C:$C,$A31,'3) Draw Data'!$I:$I,Q$4,'3) Draw Data'!$A:$A,$I$2)</f>
        <v>0</v>
      </c>
      <c r="R31" s="117">
        <f>SUMIFS('3) Draw Data'!$E:$E,'3) Draw Data'!$B:$B,$Z31,'3) Draw Data'!$C:$C,$A31,'3) Draw Data'!$I:$I,R$4,'3) Draw Data'!$A:$A,$I$2)</f>
        <v>0</v>
      </c>
      <c r="S31" s="117">
        <f>SUMIFS('3) Draw Data'!$E:$E,'3) Draw Data'!$B:$B,$Z31,'3) Draw Data'!$C:$C,$A31,'3) Draw Data'!$I:$I,S$4,'3) Draw Data'!$A:$A,$I$2)</f>
        <v>0</v>
      </c>
      <c r="T31" s="117">
        <f>SUMIFS('3) Draw Data'!$E:$E,'3) Draw Data'!$B:$B,$Z31,'3) Draw Data'!$C:$C,$A31,'3) Draw Data'!$I:$I,T$4,'3) Draw Data'!$A:$A,$I$2)</f>
        <v>0</v>
      </c>
      <c r="U31" s="117">
        <f>SUMIFS('3) Draw Data'!$E:$E,'3) Draw Data'!$B:$B,$Z31,'3) Draw Data'!$C:$C,$A31,'3) Draw Data'!$I:$I,U$4,'3) Draw Data'!$A:$A,$I$2)</f>
        <v>0</v>
      </c>
      <c r="V31" s="117">
        <f>SUMIFS('3) Draw Data'!$E:$E,'3) Draw Data'!$B:$B,$Z31,'3) Draw Data'!$C:$C,$A31,'3) Draw Data'!$I:$I,V$4,'3) Draw Data'!$A:$A,$I$2)</f>
        <v>0</v>
      </c>
      <c r="W31" s="160">
        <f t="shared" si="1"/>
        <v>0</v>
      </c>
      <c r="X31" s="121">
        <v>1</v>
      </c>
      <c r="Y31" s="227">
        <f>D50</f>
        <v>0</v>
      </c>
      <c r="Z31" s="222" t="s">
        <v>44</v>
      </c>
      <c r="AA31" s="223"/>
      <c r="AB31" s="270"/>
      <c r="AC31" s="270"/>
      <c r="AD31" s="270"/>
    </row>
    <row r="32" spans="1:30" ht="15.75" customHeight="1">
      <c r="A32" s="432" t="s">
        <v>45</v>
      </c>
      <c r="B32" s="468"/>
      <c r="C32" s="158">
        <f>SUBTOTAL(9,C27:C31)</f>
        <v>0</v>
      </c>
      <c r="D32" s="158">
        <f>SUBTOTAL(9,D26:D31)</f>
        <v>0</v>
      </c>
      <c r="E32" s="158">
        <f t="shared" ref="E32:V32" si="8">SUBTOTAL(9,E26:E31)</f>
        <v>0</v>
      </c>
      <c r="F32" s="158">
        <f t="shared" si="8"/>
        <v>0</v>
      </c>
      <c r="G32" s="158">
        <f t="shared" si="8"/>
        <v>0</v>
      </c>
      <c r="H32" s="158">
        <f t="shared" si="8"/>
        <v>0</v>
      </c>
      <c r="I32" s="158">
        <f t="shared" si="8"/>
        <v>0</v>
      </c>
      <c r="J32" s="158">
        <f t="shared" si="8"/>
        <v>0</v>
      </c>
      <c r="K32" s="158">
        <f t="shared" si="8"/>
        <v>0</v>
      </c>
      <c r="L32" s="158">
        <f t="shared" si="8"/>
        <v>0</v>
      </c>
      <c r="M32" s="160">
        <f t="shared" si="7"/>
        <v>0</v>
      </c>
      <c r="N32" s="158">
        <f t="shared" si="8"/>
        <v>0</v>
      </c>
      <c r="O32" s="158">
        <f t="shared" si="8"/>
        <v>0</v>
      </c>
      <c r="P32" s="158">
        <f t="shared" si="8"/>
        <v>0</v>
      </c>
      <c r="Q32" s="158">
        <f t="shared" si="8"/>
        <v>0</v>
      </c>
      <c r="R32" s="158">
        <f t="shared" si="8"/>
        <v>0</v>
      </c>
      <c r="S32" s="158">
        <f t="shared" si="8"/>
        <v>0</v>
      </c>
      <c r="T32" s="158">
        <f t="shared" si="8"/>
        <v>0</v>
      </c>
      <c r="U32" s="158">
        <f t="shared" si="8"/>
        <v>0</v>
      </c>
      <c r="V32" s="158">
        <f t="shared" si="8"/>
        <v>0</v>
      </c>
      <c r="W32" s="160">
        <f t="shared" si="1"/>
        <v>0</v>
      </c>
      <c r="X32" s="122">
        <v>2</v>
      </c>
      <c r="Y32" s="227">
        <f>SUM(D50:E50)</f>
        <v>0</v>
      </c>
      <c r="Z32" s="223"/>
      <c r="AA32" s="223"/>
      <c r="AB32" s="270"/>
      <c r="AC32" s="270"/>
      <c r="AD32" s="270"/>
    </row>
    <row r="33" spans="1:30" ht="15.75" customHeight="1">
      <c r="A33" s="448" t="s">
        <v>21</v>
      </c>
      <c r="B33" s="469"/>
      <c r="C33" s="116">
        <f>IF($I$2="SCHTF",0,SUMIFS('1) Budget Data'!$F:$F,'1) Budget Data'!$A:$A,$I$2,'1) Budget Data'!$C:$C,Z33,'1) Budget Data'!$D:$D,$A33))</f>
        <v>0</v>
      </c>
      <c r="D33" s="117">
        <f>IF($I$2="SCHTF",0,SUMIFS('3) Draw Data'!$E:$E,'3) Draw Data'!$B:$B,$Z33,'3) Draw Data'!$C:$C,$A33,'3) Draw Data'!$I:$I,D$4,'3) Draw Data'!$A:$A,$I$2))</f>
        <v>0</v>
      </c>
      <c r="E33" s="117">
        <f>IF($I$2="SCHTF",0,SUMIFS('3) Draw Data'!$E:$E,'3) Draw Data'!$B:$B,$Z33,'3) Draw Data'!$C:$C,$A33,'3) Draw Data'!$I:$I,E$4,'3) Draw Data'!$A:$A,$I$2))</f>
        <v>0</v>
      </c>
      <c r="F33" s="117">
        <f>IF($I$2="SCHTF",0,SUMIFS('3) Draw Data'!$E:$E,'3) Draw Data'!$B:$B,$Z33,'3) Draw Data'!$C:$C,$A33,'3) Draw Data'!$I:$I,F$4,'3) Draw Data'!$A:$A,$I$2))</f>
        <v>0</v>
      </c>
      <c r="G33" s="117">
        <f>IF($I$2="SCHTF",0,SUMIFS('3) Draw Data'!$E:$E,'3) Draw Data'!$B:$B,$Z33,'3) Draw Data'!$C:$C,$A33,'3) Draw Data'!$I:$I,G$4,'3) Draw Data'!$A:$A,$I$2))</f>
        <v>0</v>
      </c>
      <c r="H33" s="117">
        <f>IF($I$2="SCHTF",0,SUMIFS('3) Draw Data'!$E:$E,'3) Draw Data'!$B:$B,$Z33,'3) Draw Data'!$C:$C,$A33,'3) Draw Data'!$I:$I,H$4,'3) Draw Data'!$A:$A,$I$2))</f>
        <v>0</v>
      </c>
      <c r="I33" s="117">
        <f>IF($I$2="SCHTF",0,SUMIFS('3) Draw Data'!$E:$E,'3) Draw Data'!$B:$B,$Z33,'3) Draw Data'!$C:$C,$A33,'3) Draw Data'!$I:$I,I$4,'3) Draw Data'!$A:$A,$I$2))</f>
        <v>0</v>
      </c>
      <c r="J33" s="117">
        <f>IF($I$2="SCHTF",0,SUMIFS('3) Draw Data'!$E:$E,'3) Draw Data'!$B:$B,$Z33,'3) Draw Data'!$C:$C,$A33,'3) Draw Data'!$I:$I,J$4,'3) Draw Data'!$A:$A,$I$2))</f>
        <v>0</v>
      </c>
      <c r="K33" s="117">
        <f>IF($I$2="SCHTF",0,SUMIFS('3) Draw Data'!$E:$E,'3) Draw Data'!$B:$B,$Z33,'3) Draw Data'!$C:$C,$A33,'3) Draw Data'!$I:$I,K$4,'3) Draw Data'!$A:$A,$I$2))</f>
        <v>0</v>
      </c>
      <c r="L33" s="117">
        <f>IF($I$2="SCHTF",0,SUMIFS('3) Draw Data'!$E:$E,'3) Draw Data'!$B:$B,$Z33,'3) Draw Data'!$C:$C,$A33,'3) Draw Data'!$I:$I,L$4,'3) Draw Data'!$A:$A,$I$2))</f>
        <v>0</v>
      </c>
      <c r="M33" s="160">
        <f t="shared" ref="M33:M36" si="9">C33-(SUM(D33:L33))</f>
        <v>0</v>
      </c>
      <c r="N33" s="117">
        <f>IF($I$2="SCHTF",0,SUMIFS('3) Draw Data'!$E:$E,'3) Draw Data'!$B:$B,$Z33,'3) Draw Data'!$C:$C,$A33,'3) Draw Data'!$I:$I,N$4,'3) Draw Data'!$A:$A,$I$2))</f>
        <v>0</v>
      </c>
      <c r="O33" s="117">
        <f>IF($I$2="SCHTF",0,SUMIFS('3) Draw Data'!$E:$E,'3) Draw Data'!$B:$B,$Z33,'3) Draw Data'!$C:$C,$A33,'3) Draw Data'!$I:$I,O$4,'3) Draw Data'!$A:$A,$I$2))</f>
        <v>0</v>
      </c>
      <c r="P33" s="117">
        <f>IF($I$2="SCHTF",0,SUMIFS('3) Draw Data'!$E:$E,'3) Draw Data'!$B:$B,$Z33,'3) Draw Data'!$C:$C,$A33,'3) Draw Data'!$I:$I,P$4,'3) Draw Data'!$A:$A,$I$2))</f>
        <v>0</v>
      </c>
      <c r="Q33" s="117">
        <f>IF($I$2="SCHTF",0,SUMIFS('3) Draw Data'!$E:$E,'3) Draw Data'!$B:$B,$Z33,'3) Draw Data'!$C:$C,$A33,'3) Draw Data'!$I:$I,Q$4,'3) Draw Data'!$A:$A,$I$2))</f>
        <v>0</v>
      </c>
      <c r="R33" s="117">
        <f>IF($I$2="SCHTF",0,SUMIFS('3) Draw Data'!$E:$E,'3) Draw Data'!$B:$B,$Z33,'3) Draw Data'!$C:$C,$A33,'3) Draw Data'!$I:$I,R$4,'3) Draw Data'!$A:$A,$I$2))</f>
        <v>0</v>
      </c>
      <c r="S33" s="117">
        <f>IF($I$2="SCHTF",0,SUMIFS('3) Draw Data'!$E:$E,'3) Draw Data'!$B:$B,$Z33,'3) Draw Data'!$C:$C,$A33,'3) Draw Data'!$I:$I,S$4,'3) Draw Data'!$A:$A,$I$2))</f>
        <v>0</v>
      </c>
      <c r="T33" s="117">
        <f>IF($I$2="SCHTF",0,SUMIFS('3) Draw Data'!$E:$E,'3) Draw Data'!$B:$B,$Z33,'3) Draw Data'!$C:$C,$A33,'3) Draw Data'!$I:$I,T$4,'3) Draw Data'!$A:$A,$I$2))</f>
        <v>0</v>
      </c>
      <c r="U33" s="117">
        <f>IF($I$2="SCHTF",0,SUMIFS('3) Draw Data'!$E:$E,'3) Draw Data'!$B:$B,$Z33,'3) Draw Data'!$C:$C,$A33,'3) Draw Data'!$I:$I,U$4,'3) Draw Data'!$A:$A,$I$2))</f>
        <v>0</v>
      </c>
      <c r="V33" s="117">
        <f>IF($I$2="SCHTF",0,SUMIFS('3) Draw Data'!$E:$E,'3) Draw Data'!$B:$B,$Z33,'3) Draw Data'!$C:$C,$A33,'3) Draw Data'!$I:$I,V$4,'3) Draw Data'!$A:$A,$I$2))</f>
        <v>0</v>
      </c>
      <c r="W33" s="160">
        <f t="shared" si="1"/>
        <v>0</v>
      </c>
      <c r="X33" s="121">
        <v>3</v>
      </c>
      <c r="Y33" s="227">
        <f>SUM(D50:F50)</f>
        <v>0</v>
      </c>
      <c r="Z33" s="222" t="s">
        <v>45</v>
      </c>
      <c r="AA33" s="223"/>
      <c r="AB33" s="270"/>
      <c r="AC33" s="270"/>
      <c r="AD33" s="270"/>
    </row>
    <row r="34" spans="1:30" ht="15.75" customHeight="1">
      <c r="A34" s="448" t="s">
        <v>20</v>
      </c>
      <c r="B34" s="469"/>
      <c r="C34" s="116">
        <f>IF($I$2="SCHTF",0,SUMIFS('1) Budget Data'!$F:$F,'1) Budget Data'!$A:$A,$I$2,'1) Budget Data'!$C:$C,Z34,'1) Budget Data'!$D:$D,$A34))</f>
        <v>0</v>
      </c>
      <c r="D34" s="117">
        <f>IF($I$2="SCHTF",0,SUMIFS('3) Draw Data'!$E:$E,'3) Draw Data'!$B:$B,$Z34,'3) Draw Data'!$C:$C,$A34,'3) Draw Data'!$I:$I,D$4,'3) Draw Data'!$A:$A,$I$2))</f>
        <v>0</v>
      </c>
      <c r="E34" s="117">
        <f>IF($I$2="SCHTF",0,SUMIFS('3) Draw Data'!$E:$E,'3) Draw Data'!$B:$B,$Z34,'3) Draw Data'!$C:$C,$A34,'3) Draw Data'!$I:$I,E$4,'3) Draw Data'!$A:$A,$I$2))</f>
        <v>0</v>
      </c>
      <c r="F34" s="117">
        <f>IF($I$2="SCHTF",0,SUMIFS('3) Draw Data'!$E:$E,'3) Draw Data'!$B:$B,$Z34,'3) Draw Data'!$C:$C,$A34,'3) Draw Data'!$I:$I,F$4,'3) Draw Data'!$A:$A,$I$2))</f>
        <v>0</v>
      </c>
      <c r="G34" s="117">
        <f>IF($I$2="SCHTF",0,SUMIFS('3) Draw Data'!$E:$E,'3) Draw Data'!$B:$B,$Z34,'3) Draw Data'!$C:$C,$A34,'3) Draw Data'!$I:$I,G$4,'3) Draw Data'!$A:$A,$I$2))</f>
        <v>0</v>
      </c>
      <c r="H34" s="117">
        <f>IF($I$2="SCHTF",0,SUMIFS('3) Draw Data'!$E:$E,'3) Draw Data'!$B:$B,$Z34,'3) Draw Data'!$C:$C,$A34,'3) Draw Data'!$I:$I,H$4,'3) Draw Data'!$A:$A,$I$2))</f>
        <v>0</v>
      </c>
      <c r="I34" s="117">
        <f>IF($I$2="SCHTF",0,SUMIFS('3) Draw Data'!$E:$E,'3) Draw Data'!$B:$B,$Z34,'3) Draw Data'!$C:$C,$A34,'3) Draw Data'!$I:$I,I$4,'3) Draw Data'!$A:$A,$I$2))</f>
        <v>0</v>
      </c>
      <c r="J34" s="117">
        <f>IF($I$2="SCHTF",0,SUMIFS('3) Draw Data'!$E:$E,'3) Draw Data'!$B:$B,$Z34,'3) Draw Data'!$C:$C,$A34,'3) Draw Data'!$I:$I,J$4,'3) Draw Data'!$A:$A,$I$2))</f>
        <v>0</v>
      </c>
      <c r="K34" s="117">
        <f>IF($I$2="SCHTF",0,SUMIFS('3) Draw Data'!$E:$E,'3) Draw Data'!$B:$B,$Z34,'3) Draw Data'!$C:$C,$A34,'3) Draw Data'!$I:$I,K$4,'3) Draw Data'!$A:$A,$I$2))</f>
        <v>0</v>
      </c>
      <c r="L34" s="117">
        <f>IF($I$2="SCHTF",0,SUMIFS('3) Draw Data'!$E:$E,'3) Draw Data'!$B:$B,$Z34,'3) Draw Data'!$C:$C,$A34,'3) Draw Data'!$I:$I,L$4,'3) Draw Data'!$A:$A,$I$2))</f>
        <v>0</v>
      </c>
      <c r="M34" s="160">
        <f t="shared" si="9"/>
        <v>0</v>
      </c>
      <c r="N34" s="117">
        <f>IF($I$2="SCHTF",0,SUMIFS('3) Draw Data'!$E:$E,'3) Draw Data'!$B:$B,$Z34,'3) Draw Data'!$C:$C,$A34,'3) Draw Data'!$I:$I,N$4,'3) Draw Data'!$A:$A,$I$2))</f>
        <v>0</v>
      </c>
      <c r="O34" s="117">
        <f>IF($I$2="SCHTF",0,SUMIFS('3) Draw Data'!$E:$E,'3) Draw Data'!$B:$B,$Z34,'3) Draw Data'!$C:$C,$A34,'3) Draw Data'!$I:$I,O$4,'3) Draw Data'!$A:$A,$I$2))</f>
        <v>0</v>
      </c>
      <c r="P34" s="117">
        <f>IF($I$2="SCHTF",0,SUMIFS('3) Draw Data'!$E:$E,'3) Draw Data'!$B:$B,$Z34,'3) Draw Data'!$C:$C,$A34,'3) Draw Data'!$I:$I,P$4,'3) Draw Data'!$A:$A,$I$2))</f>
        <v>0</v>
      </c>
      <c r="Q34" s="117">
        <f>IF($I$2="SCHTF",0,SUMIFS('3) Draw Data'!$E:$E,'3) Draw Data'!$B:$B,$Z34,'3) Draw Data'!$C:$C,$A34,'3) Draw Data'!$I:$I,Q$4,'3) Draw Data'!$A:$A,$I$2))</f>
        <v>0</v>
      </c>
      <c r="R34" s="117">
        <f>IF($I$2="SCHTF",0,SUMIFS('3) Draw Data'!$E:$E,'3) Draw Data'!$B:$B,$Z34,'3) Draw Data'!$C:$C,$A34,'3) Draw Data'!$I:$I,R$4,'3) Draw Data'!$A:$A,$I$2))</f>
        <v>0</v>
      </c>
      <c r="S34" s="117">
        <f>IF($I$2="SCHTF",0,SUMIFS('3) Draw Data'!$E:$E,'3) Draw Data'!$B:$B,$Z34,'3) Draw Data'!$C:$C,$A34,'3) Draw Data'!$I:$I,S$4,'3) Draw Data'!$A:$A,$I$2))</f>
        <v>0</v>
      </c>
      <c r="T34" s="117">
        <f>IF($I$2="SCHTF",0,SUMIFS('3) Draw Data'!$E:$E,'3) Draw Data'!$B:$B,$Z34,'3) Draw Data'!$C:$C,$A34,'3) Draw Data'!$I:$I,T$4,'3) Draw Data'!$A:$A,$I$2))</f>
        <v>0</v>
      </c>
      <c r="U34" s="117">
        <f>IF($I$2="SCHTF",0,SUMIFS('3) Draw Data'!$E:$E,'3) Draw Data'!$B:$B,$Z34,'3) Draw Data'!$C:$C,$A34,'3) Draw Data'!$I:$I,U$4,'3) Draw Data'!$A:$A,$I$2))</f>
        <v>0</v>
      </c>
      <c r="V34" s="117">
        <f>IF($I$2="SCHTF",0,SUMIFS('3) Draw Data'!$E:$E,'3) Draw Data'!$B:$B,$Z34,'3) Draw Data'!$C:$C,$A34,'3) Draw Data'!$I:$I,V$4,'3) Draw Data'!$A:$A,$I$2))</f>
        <v>0</v>
      </c>
      <c r="W34" s="160">
        <f t="shared" si="1"/>
        <v>0</v>
      </c>
      <c r="X34" s="121">
        <v>4</v>
      </c>
      <c r="Y34" s="227">
        <f>SUM(D50:G50)</f>
        <v>0</v>
      </c>
      <c r="Z34" s="222" t="s">
        <v>45</v>
      </c>
      <c r="AA34" s="223"/>
      <c r="AB34" s="270"/>
      <c r="AC34" s="270"/>
      <c r="AD34" s="270"/>
    </row>
    <row r="35" spans="1:30" ht="15.75" customHeight="1">
      <c r="A35" s="152" t="s">
        <v>34</v>
      </c>
      <c r="B35" s="204" t="str">
        <f>'2) 15-C-Budget Summary'!B40</f>
        <v>ExplanationFE</v>
      </c>
      <c r="C35" s="116">
        <f>IF($I$2="SCHTF",0,SUMIFS('1) Budget Data'!$F:$F,'1) Budget Data'!$A:$A,$I$2,'1) Budget Data'!$C:$C,Z35,'1) Budget Data'!$D:$D,$A35))</f>
        <v>0</v>
      </c>
      <c r="D35" s="117">
        <f>IF($I$2="SCHTF",0,SUMIFS('3) Draw Data'!$E:$E,'3) Draw Data'!$B:$B,$Z35,'3) Draw Data'!$C:$C,$A35,'3) Draw Data'!$I:$I,D$4,'3) Draw Data'!$A:$A,$I$2))</f>
        <v>0</v>
      </c>
      <c r="E35" s="117">
        <f>IF($I$2="SCHTF",0,SUMIFS('3) Draw Data'!$E:$E,'3) Draw Data'!$B:$B,$Z35,'3) Draw Data'!$C:$C,$A35,'3) Draw Data'!$I:$I,E$4,'3) Draw Data'!$A:$A,$I$2))</f>
        <v>0</v>
      </c>
      <c r="F35" s="117">
        <f>IF($I$2="SCHTF",0,SUMIFS('3) Draw Data'!$E:$E,'3) Draw Data'!$B:$B,$Z35,'3) Draw Data'!$C:$C,$A35,'3) Draw Data'!$I:$I,F$4,'3) Draw Data'!$A:$A,$I$2))</f>
        <v>0</v>
      </c>
      <c r="G35" s="117">
        <f>IF($I$2="SCHTF",0,SUMIFS('3) Draw Data'!$E:$E,'3) Draw Data'!$B:$B,$Z35,'3) Draw Data'!$C:$C,$A35,'3) Draw Data'!$I:$I,G$4,'3) Draw Data'!$A:$A,$I$2))</f>
        <v>0</v>
      </c>
      <c r="H35" s="117">
        <f>IF($I$2="SCHTF",0,SUMIFS('3) Draw Data'!$E:$E,'3) Draw Data'!$B:$B,$Z35,'3) Draw Data'!$C:$C,$A35,'3) Draw Data'!$I:$I,H$4,'3) Draw Data'!$A:$A,$I$2))</f>
        <v>0</v>
      </c>
      <c r="I35" s="117">
        <f>IF($I$2="SCHTF",0,SUMIFS('3) Draw Data'!$E:$E,'3) Draw Data'!$B:$B,$Z35,'3) Draw Data'!$C:$C,$A35,'3) Draw Data'!$I:$I,I$4,'3) Draw Data'!$A:$A,$I$2))</f>
        <v>0</v>
      </c>
      <c r="J35" s="117">
        <f>IF($I$2="SCHTF",0,SUMIFS('3) Draw Data'!$E:$E,'3) Draw Data'!$B:$B,$Z35,'3) Draw Data'!$C:$C,$A35,'3) Draw Data'!$I:$I,J$4,'3) Draw Data'!$A:$A,$I$2))</f>
        <v>0</v>
      </c>
      <c r="K35" s="117">
        <f>IF($I$2="SCHTF",0,SUMIFS('3) Draw Data'!$E:$E,'3) Draw Data'!$B:$B,$Z35,'3) Draw Data'!$C:$C,$A35,'3) Draw Data'!$I:$I,K$4,'3) Draw Data'!$A:$A,$I$2))</f>
        <v>0</v>
      </c>
      <c r="L35" s="117">
        <f>IF($I$2="SCHTF",0,SUMIFS('3) Draw Data'!$E:$E,'3) Draw Data'!$B:$B,$Z35,'3) Draw Data'!$C:$C,$A35,'3) Draw Data'!$I:$I,L$4,'3) Draw Data'!$A:$A,$I$2))</f>
        <v>0</v>
      </c>
      <c r="M35" s="160">
        <f t="shared" si="9"/>
        <v>0</v>
      </c>
      <c r="N35" s="117">
        <f>IF($I$2="SCHTF",0,SUMIFS('3) Draw Data'!$E:$E,'3) Draw Data'!$B:$B,$Z35,'3) Draw Data'!$C:$C,$A35,'3) Draw Data'!$I:$I,N$4,'3) Draw Data'!$A:$A,$I$2))</f>
        <v>0</v>
      </c>
      <c r="O35" s="117">
        <f>IF($I$2="SCHTF",0,SUMIFS('3) Draw Data'!$E:$E,'3) Draw Data'!$B:$B,$Z35,'3) Draw Data'!$C:$C,$A35,'3) Draw Data'!$I:$I,O$4,'3) Draw Data'!$A:$A,$I$2))</f>
        <v>0</v>
      </c>
      <c r="P35" s="117">
        <f>IF($I$2="SCHTF",0,SUMIFS('3) Draw Data'!$E:$E,'3) Draw Data'!$B:$B,$Z35,'3) Draw Data'!$C:$C,$A35,'3) Draw Data'!$I:$I,P$4,'3) Draw Data'!$A:$A,$I$2))</f>
        <v>0</v>
      </c>
      <c r="Q35" s="117">
        <f>IF($I$2="SCHTF",0,SUMIFS('3) Draw Data'!$E:$E,'3) Draw Data'!$B:$B,$Z35,'3) Draw Data'!$C:$C,$A35,'3) Draw Data'!$I:$I,Q$4,'3) Draw Data'!$A:$A,$I$2))</f>
        <v>0</v>
      </c>
      <c r="R35" s="117">
        <f>IF($I$2="SCHTF",0,SUMIFS('3) Draw Data'!$E:$E,'3) Draw Data'!$B:$B,$Z35,'3) Draw Data'!$C:$C,$A35,'3) Draw Data'!$I:$I,R$4,'3) Draw Data'!$A:$A,$I$2))</f>
        <v>0</v>
      </c>
      <c r="S35" s="117">
        <f>IF($I$2="SCHTF",0,SUMIFS('3) Draw Data'!$E:$E,'3) Draw Data'!$B:$B,$Z35,'3) Draw Data'!$C:$C,$A35,'3) Draw Data'!$I:$I,S$4,'3) Draw Data'!$A:$A,$I$2))</f>
        <v>0</v>
      </c>
      <c r="T35" s="117">
        <f>IF($I$2="SCHTF",0,SUMIFS('3) Draw Data'!$E:$E,'3) Draw Data'!$B:$B,$Z35,'3) Draw Data'!$C:$C,$A35,'3) Draw Data'!$I:$I,T$4,'3) Draw Data'!$A:$A,$I$2))</f>
        <v>0</v>
      </c>
      <c r="U35" s="117">
        <f>IF($I$2="SCHTF",0,SUMIFS('3) Draw Data'!$E:$E,'3) Draw Data'!$B:$B,$Z35,'3) Draw Data'!$C:$C,$A35,'3) Draw Data'!$I:$I,U$4,'3) Draw Data'!$A:$A,$I$2))</f>
        <v>0</v>
      </c>
      <c r="V35" s="117">
        <f>IF($I$2="SCHTF",0,SUMIFS('3) Draw Data'!$E:$E,'3) Draw Data'!$B:$B,$Z35,'3) Draw Data'!$C:$C,$A35,'3) Draw Data'!$I:$I,V$4,'3) Draw Data'!$A:$A,$I$2))</f>
        <v>0</v>
      </c>
      <c r="W35" s="160">
        <f t="shared" si="1"/>
        <v>0</v>
      </c>
      <c r="X35" s="121">
        <v>5</v>
      </c>
      <c r="Y35" s="227">
        <f>SUM(D50:H50)</f>
        <v>0</v>
      </c>
      <c r="Z35" s="222" t="s">
        <v>45</v>
      </c>
      <c r="AA35" s="223"/>
      <c r="AB35" s="270"/>
      <c r="AC35" s="270"/>
      <c r="AD35" s="270"/>
    </row>
    <row r="36" spans="1:30" ht="15.75" customHeight="1">
      <c r="A36" s="442" t="s">
        <v>46</v>
      </c>
      <c r="B36" s="470"/>
      <c r="C36" s="158">
        <f>SUBTOTAL(9,C33:C35)</f>
        <v>0</v>
      </c>
      <c r="D36" s="158">
        <f t="shared" ref="D36:V36" si="10">SUBTOTAL(9,D33:D35)</f>
        <v>0</v>
      </c>
      <c r="E36" s="158">
        <f t="shared" si="10"/>
        <v>0</v>
      </c>
      <c r="F36" s="158">
        <f t="shared" si="10"/>
        <v>0</v>
      </c>
      <c r="G36" s="158">
        <f t="shared" si="10"/>
        <v>0</v>
      </c>
      <c r="H36" s="158">
        <f t="shared" si="10"/>
        <v>0</v>
      </c>
      <c r="I36" s="158">
        <f t="shared" si="10"/>
        <v>0</v>
      </c>
      <c r="J36" s="158">
        <f t="shared" si="10"/>
        <v>0</v>
      </c>
      <c r="K36" s="158">
        <f t="shared" si="10"/>
        <v>0</v>
      </c>
      <c r="L36" s="158">
        <f t="shared" si="10"/>
        <v>0</v>
      </c>
      <c r="M36" s="160">
        <f t="shared" si="9"/>
        <v>0</v>
      </c>
      <c r="N36" s="158">
        <f t="shared" si="10"/>
        <v>0</v>
      </c>
      <c r="O36" s="158">
        <f t="shared" si="10"/>
        <v>0</v>
      </c>
      <c r="P36" s="158">
        <f t="shared" si="10"/>
        <v>0</v>
      </c>
      <c r="Q36" s="158">
        <f t="shared" si="10"/>
        <v>0</v>
      </c>
      <c r="R36" s="158">
        <f t="shared" si="10"/>
        <v>0</v>
      </c>
      <c r="S36" s="158">
        <f t="shared" si="10"/>
        <v>0</v>
      </c>
      <c r="T36" s="158">
        <f t="shared" si="10"/>
        <v>0</v>
      </c>
      <c r="U36" s="158">
        <f t="shared" si="10"/>
        <v>0</v>
      </c>
      <c r="V36" s="158">
        <f t="shared" si="10"/>
        <v>0</v>
      </c>
      <c r="W36" s="160">
        <f t="shared" si="1"/>
        <v>0</v>
      </c>
      <c r="X36" s="122">
        <v>6</v>
      </c>
      <c r="Y36" s="227">
        <f>SUM(D50:I50)</f>
        <v>0</v>
      </c>
      <c r="Z36" s="223"/>
      <c r="AA36" s="223"/>
      <c r="AB36" s="270"/>
      <c r="AC36" s="270"/>
      <c r="AD36" s="270"/>
    </row>
    <row r="37" spans="1:30" ht="15.75" customHeight="1">
      <c r="A37" s="440" t="s">
        <v>22</v>
      </c>
      <c r="B37" s="474"/>
      <c r="C37" s="116">
        <f>IF($I$2="SCHTF",0,SUMIFS('1) Budget Data'!$F:$F,'1) Budget Data'!$A:$A,$I$2,'1) Budget Data'!$C:$C,Z37,'1) Budget Data'!$D:$D,$A37))</f>
        <v>0</v>
      </c>
      <c r="D37" s="117">
        <f>IF($I$2="SCHTF",0,SUMIFS('3) Draw Data'!$E:$E,'3) Draw Data'!$B:$B,$Z37,'3) Draw Data'!$C:$C,$A37,'3) Draw Data'!$I:$I,D$4,'3) Draw Data'!$A:$A,$I$2))</f>
        <v>0</v>
      </c>
      <c r="E37" s="117">
        <f>IF($I$2="SCHTF",0,SUMIFS('3) Draw Data'!$E:$E,'3) Draw Data'!$B:$B,$Z37,'3) Draw Data'!$C:$C,$A37,'3) Draw Data'!$I:$I,E$4,'3) Draw Data'!$A:$A,$I$2))</f>
        <v>0</v>
      </c>
      <c r="F37" s="117">
        <f>IF($I$2="SCHTF",0,SUMIFS('3) Draw Data'!$E:$E,'3) Draw Data'!$B:$B,$Z37,'3) Draw Data'!$C:$C,$A37,'3) Draw Data'!$I:$I,F$4,'3) Draw Data'!$A:$A,$I$2))</f>
        <v>0</v>
      </c>
      <c r="G37" s="117">
        <f>IF($I$2="SCHTF",0,SUMIFS('3) Draw Data'!$E:$E,'3) Draw Data'!$B:$B,$Z37,'3) Draw Data'!$C:$C,$A37,'3) Draw Data'!$I:$I,G$4,'3) Draw Data'!$A:$A,$I$2))</f>
        <v>0</v>
      </c>
      <c r="H37" s="117">
        <f>IF($I$2="SCHTF",0,SUMIFS('3) Draw Data'!$E:$E,'3) Draw Data'!$B:$B,$Z37,'3) Draw Data'!$C:$C,$A37,'3) Draw Data'!$I:$I,H$4,'3) Draw Data'!$A:$A,$I$2))</f>
        <v>0</v>
      </c>
      <c r="I37" s="117">
        <f>IF($I$2="SCHTF",0,SUMIFS('3) Draw Data'!$E:$E,'3) Draw Data'!$B:$B,$Z37,'3) Draw Data'!$C:$C,$A37,'3) Draw Data'!$I:$I,I$4,'3) Draw Data'!$A:$A,$I$2))</f>
        <v>0</v>
      </c>
      <c r="J37" s="117">
        <f>IF($I$2="SCHTF",0,SUMIFS('3) Draw Data'!$E:$E,'3) Draw Data'!$B:$B,$Z37,'3) Draw Data'!$C:$C,$A37,'3) Draw Data'!$I:$I,J$4,'3) Draw Data'!$A:$A,$I$2))</f>
        <v>0</v>
      </c>
      <c r="K37" s="117">
        <f>IF($I$2="SCHTF",0,SUMIFS('3) Draw Data'!$E:$E,'3) Draw Data'!$B:$B,$Z37,'3) Draw Data'!$C:$C,$A37,'3) Draw Data'!$I:$I,K$4,'3) Draw Data'!$A:$A,$I$2))</f>
        <v>0</v>
      </c>
      <c r="L37" s="117">
        <f>IF($I$2="SCHTF",0,SUMIFS('3) Draw Data'!$E:$E,'3) Draw Data'!$B:$B,$Z37,'3) Draw Data'!$C:$C,$A37,'3) Draw Data'!$I:$I,L$4,'3) Draw Data'!$A:$A,$I$2))</f>
        <v>0</v>
      </c>
      <c r="M37" s="160">
        <f t="shared" ref="M37:M44" si="11">C37-(SUM(D37:L37))</f>
        <v>0</v>
      </c>
      <c r="N37" s="117">
        <f>IF($I$2="SCHTF",0,SUMIFS('3) Draw Data'!$E:$E,'3) Draw Data'!$B:$B,$Z37,'3) Draw Data'!$C:$C,$A37,'3) Draw Data'!$I:$I,N$4,'3) Draw Data'!$A:$A,$I$2))</f>
        <v>0</v>
      </c>
      <c r="O37" s="117">
        <f>IF($I$2="SCHTF",0,SUMIFS('3) Draw Data'!$E:$E,'3) Draw Data'!$B:$B,$Z37,'3) Draw Data'!$C:$C,$A37,'3) Draw Data'!$I:$I,O$4,'3) Draw Data'!$A:$A,$I$2))</f>
        <v>0</v>
      </c>
      <c r="P37" s="117">
        <f>IF($I$2="SCHTF",0,SUMIFS('3) Draw Data'!$E:$E,'3) Draw Data'!$B:$B,$Z37,'3) Draw Data'!$C:$C,$A37,'3) Draw Data'!$I:$I,P$4,'3) Draw Data'!$A:$A,$I$2))</f>
        <v>0</v>
      </c>
      <c r="Q37" s="117">
        <f>IF($I$2="SCHTF",0,SUMIFS('3) Draw Data'!$E:$E,'3) Draw Data'!$B:$B,$Z37,'3) Draw Data'!$C:$C,$A37,'3) Draw Data'!$I:$I,Q$4,'3) Draw Data'!$A:$A,$I$2))</f>
        <v>0</v>
      </c>
      <c r="R37" s="117">
        <f>IF($I$2="SCHTF",0,SUMIFS('3) Draw Data'!$E:$E,'3) Draw Data'!$B:$B,$Z37,'3) Draw Data'!$C:$C,$A37,'3) Draw Data'!$I:$I,R$4,'3) Draw Data'!$A:$A,$I$2))</f>
        <v>0</v>
      </c>
      <c r="S37" s="117">
        <f>IF($I$2="SCHTF",0,SUMIFS('3) Draw Data'!$E:$E,'3) Draw Data'!$B:$B,$Z37,'3) Draw Data'!$C:$C,$A37,'3) Draw Data'!$I:$I,S$4,'3) Draw Data'!$A:$A,$I$2))</f>
        <v>0</v>
      </c>
      <c r="T37" s="117">
        <f>IF($I$2="SCHTF",0,SUMIFS('3) Draw Data'!$E:$E,'3) Draw Data'!$B:$B,$Z37,'3) Draw Data'!$C:$C,$A37,'3) Draw Data'!$I:$I,T$4,'3) Draw Data'!$A:$A,$I$2))</f>
        <v>0</v>
      </c>
      <c r="U37" s="117">
        <f>IF($I$2="SCHTF",0,SUMIFS('3) Draw Data'!$E:$E,'3) Draw Data'!$B:$B,$Z37,'3) Draw Data'!$C:$C,$A37,'3) Draw Data'!$I:$I,U$4,'3) Draw Data'!$A:$A,$I$2))</f>
        <v>0</v>
      </c>
      <c r="V37" s="117">
        <f>IF($I$2="SCHTF",0,SUMIFS('3) Draw Data'!$E:$E,'3) Draw Data'!$B:$B,$Z37,'3) Draw Data'!$C:$C,$A37,'3) Draw Data'!$I:$I,V$4,'3) Draw Data'!$A:$A,$I$2))</f>
        <v>0</v>
      </c>
      <c r="W37" s="160">
        <f t="shared" si="1"/>
        <v>0</v>
      </c>
      <c r="X37" s="121">
        <v>7</v>
      </c>
      <c r="Y37" s="227">
        <f>SUM(D50:J50)</f>
        <v>0</v>
      </c>
      <c r="Z37" s="224" t="s">
        <v>46</v>
      </c>
      <c r="AA37" s="223"/>
      <c r="AB37" s="270"/>
      <c r="AC37" s="270"/>
      <c r="AD37" s="270"/>
    </row>
    <row r="38" spans="1:30" ht="15.75" customHeight="1">
      <c r="A38" s="440" t="s">
        <v>3</v>
      </c>
      <c r="B38" s="474"/>
      <c r="C38" s="116">
        <f>SUMIFS('1) Budget Data'!$F:$F,'1) Budget Data'!$A:$A,$I$2,'1) Budget Data'!$C:$C,Z38,'1) Budget Data'!$D:$D,$A38)</f>
        <v>0</v>
      </c>
      <c r="D38" s="117">
        <f>SUMIFS('3) Draw Data'!$E:$E,'3) Draw Data'!$B:$B,$Z38,'3) Draw Data'!$C:$C,$A38,'3) Draw Data'!$I:$I,D$4,'3) Draw Data'!$A:$A,$I$2)</f>
        <v>0</v>
      </c>
      <c r="E38" s="117">
        <f>SUMIFS('3) Draw Data'!$E:$E,'3) Draw Data'!$B:$B,$Z38,'3) Draw Data'!$C:$C,$A38,'3) Draw Data'!$I:$I,E$4,'3) Draw Data'!$A:$A,$I$2)</f>
        <v>0</v>
      </c>
      <c r="F38" s="117">
        <f>SUMIFS('3) Draw Data'!$E:$E,'3) Draw Data'!$B:$B,$Z38,'3) Draw Data'!$C:$C,$A38,'3) Draw Data'!$I:$I,F$4,'3) Draw Data'!$A:$A,$I$2)</f>
        <v>0</v>
      </c>
      <c r="G38" s="117">
        <f>SUMIFS('3) Draw Data'!$E:$E,'3) Draw Data'!$B:$B,$Z38,'3) Draw Data'!$C:$C,$A38,'3) Draw Data'!$I:$I,G$4,'3) Draw Data'!$A:$A,$I$2)</f>
        <v>0</v>
      </c>
      <c r="H38" s="117">
        <f>SUMIFS('3) Draw Data'!$E:$E,'3) Draw Data'!$B:$B,$Z38,'3) Draw Data'!$C:$C,$A38,'3) Draw Data'!$I:$I,H$4,'3) Draw Data'!$A:$A,$I$2)</f>
        <v>0</v>
      </c>
      <c r="I38" s="117">
        <f>SUMIFS('3) Draw Data'!$E:$E,'3) Draw Data'!$B:$B,$Z38,'3) Draw Data'!$C:$C,$A38,'3) Draw Data'!$I:$I,I$4,'3) Draw Data'!$A:$A,$I$2)</f>
        <v>0</v>
      </c>
      <c r="J38" s="117">
        <f>SUMIFS('3) Draw Data'!$E:$E,'3) Draw Data'!$B:$B,$Z38,'3) Draw Data'!$C:$C,$A38,'3) Draw Data'!$I:$I,J$4,'3) Draw Data'!$A:$A,$I$2)</f>
        <v>0</v>
      </c>
      <c r="K38" s="117">
        <f>SUMIFS('3) Draw Data'!$E:$E,'3) Draw Data'!$B:$B,$Z38,'3) Draw Data'!$C:$C,$A38,'3) Draw Data'!$I:$I,K$4,'3) Draw Data'!$A:$A,$I$2)</f>
        <v>0</v>
      </c>
      <c r="L38" s="117">
        <f>SUMIFS('3) Draw Data'!$E:$E,'3) Draw Data'!$B:$B,$Z38,'3) Draw Data'!$C:$C,$A38,'3) Draw Data'!$I:$I,L$4,'3) Draw Data'!$A:$A,$I$2)</f>
        <v>0</v>
      </c>
      <c r="M38" s="160">
        <f t="shared" si="11"/>
        <v>0</v>
      </c>
      <c r="N38" s="117">
        <f>SUMIFS('3) Draw Data'!$E:$E,'3) Draw Data'!$B:$B,$Z38,'3) Draw Data'!$C:$C,$A38,'3) Draw Data'!$I:$I,N$4,'3) Draw Data'!$A:$A,$I$2)</f>
        <v>0</v>
      </c>
      <c r="O38" s="117">
        <f>SUMIFS('3) Draw Data'!$E:$E,'3) Draw Data'!$B:$B,$Z38,'3) Draw Data'!$C:$C,$A38,'3) Draw Data'!$I:$I,O$4,'3) Draw Data'!$A:$A,$I$2)</f>
        <v>0</v>
      </c>
      <c r="P38" s="117">
        <f>SUMIFS('3) Draw Data'!$E:$E,'3) Draw Data'!$B:$B,$Z38,'3) Draw Data'!$C:$C,$A38,'3) Draw Data'!$I:$I,P$4,'3) Draw Data'!$A:$A,$I$2)</f>
        <v>0</v>
      </c>
      <c r="Q38" s="117">
        <f>SUMIFS('3) Draw Data'!$E:$E,'3) Draw Data'!$B:$B,$Z38,'3) Draw Data'!$C:$C,$A38,'3) Draw Data'!$I:$I,Q$4,'3) Draw Data'!$A:$A,$I$2)</f>
        <v>0</v>
      </c>
      <c r="R38" s="117">
        <f>SUMIFS('3) Draw Data'!$E:$E,'3) Draw Data'!$B:$B,$Z38,'3) Draw Data'!$C:$C,$A38,'3) Draw Data'!$I:$I,R$4,'3) Draw Data'!$A:$A,$I$2)</f>
        <v>0</v>
      </c>
      <c r="S38" s="117">
        <f>SUMIFS('3) Draw Data'!$E:$E,'3) Draw Data'!$B:$B,$Z38,'3) Draw Data'!$C:$C,$A38,'3) Draw Data'!$I:$I,S$4,'3) Draw Data'!$A:$A,$I$2)</f>
        <v>0</v>
      </c>
      <c r="T38" s="117">
        <f>SUMIFS('3) Draw Data'!$E:$E,'3) Draw Data'!$B:$B,$Z38,'3) Draw Data'!$C:$C,$A38,'3) Draw Data'!$I:$I,T$4,'3) Draw Data'!$A:$A,$I$2)</f>
        <v>0</v>
      </c>
      <c r="U38" s="117">
        <f>SUMIFS('3) Draw Data'!$E:$E,'3) Draw Data'!$B:$B,$Z38,'3) Draw Data'!$C:$C,$A38,'3) Draw Data'!$I:$I,U$4,'3) Draw Data'!$A:$A,$I$2)</f>
        <v>0</v>
      </c>
      <c r="V38" s="117">
        <f>SUMIFS('3) Draw Data'!$E:$E,'3) Draw Data'!$B:$B,$Z38,'3) Draw Data'!$C:$C,$A38,'3) Draw Data'!$I:$I,V$4,'3) Draw Data'!$A:$A,$I$2)</f>
        <v>0</v>
      </c>
      <c r="W38" s="160">
        <f t="shared" si="1"/>
        <v>0</v>
      </c>
      <c r="X38" s="121">
        <v>8</v>
      </c>
      <c r="Y38" s="227">
        <f>SUM(D50:K50)</f>
        <v>0</v>
      </c>
      <c r="Z38" s="224" t="s">
        <v>46</v>
      </c>
      <c r="AA38" s="223"/>
      <c r="AB38" s="270"/>
      <c r="AC38" s="270"/>
      <c r="AD38" s="270"/>
    </row>
    <row r="39" spans="1:30" ht="15.75" customHeight="1">
      <c r="A39" s="440" t="s">
        <v>23</v>
      </c>
      <c r="B39" s="474"/>
      <c r="C39" s="116">
        <f>SUMIFS('1) Budget Data'!$F:$F,'1) Budget Data'!$A:$A,$I$2,'1) Budget Data'!$C:$C,Z39,'1) Budget Data'!$D:$D,$A39)</f>
        <v>0</v>
      </c>
      <c r="D39" s="117">
        <f>SUMIFS('3) Draw Data'!$E:$E,'3) Draw Data'!$B:$B,$Z39,'3) Draw Data'!$C:$C,$A39,'3) Draw Data'!$I:$I,D$4,'3) Draw Data'!$A:$A,$I$2)</f>
        <v>0</v>
      </c>
      <c r="E39" s="117">
        <f>SUMIFS('3) Draw Data'!$E:$E,'3) Draw Data'!$B:$B,$Z39,'3) Draw Data'!$C:$C,$A39,'3) Draw Data'!$I:$I,E$4,'3) Draw Data'!$A:$A,$I$2)</f>
        <v>0</v>
      </c>
      <c r="F39" s="117">
        <f>SUMIFS('3) Draw Data'!$E:$E,'3) Draw Data'!$B:$B,$Z39,'3) Draw Data'!$C:$C,$A39,'3) Draw Data'!$I:$I,F$4,'3) Draw Data'!$A:$A,$I$2)</f>
        <v>0</v>
      </c>
      <c r="G39" s="117">
        <f>SUMIFS('3) Draw Data'!$E:$E,'3) Draw Data'!$B:$B,$Z39,'3) Draw Data'!$C:$C,$A39,'3) Draw Data'!$I:$I,G$4,'3) Draw Data'!$A:$A,$I$2)</f>
        <v>0</v>
      </c>
      <c r="H39" s="117">
        <f>SUMIFS('3) Draw Data'!$E:$E,'3) Draw Data'!$B:$B,$Z39,'3) Draw Data'!$C:$C,$A39,'3) Draw Data'!$I:$I,H$4,'3) Draw Data'!$A:$A,$I$2)</f>
        <v>0</v>
      </c>
      <c r="I39" s="117">
        <f>SUMIFS('3) Draw Data'!$E:$E,'3) Draw Data'!$B:$B,$Z39,'3) Draw Data'!$C:$C,$A39,'3) Draw Data'!$I:$I,I$4,'3) Draw Data'!$A:$A,$I$2)</f>
        <v>0</v>
      </c>
      <c r="J39" s="117">
        <f>SUMIFS('3) Draw Data'!$E:$E,'3) Draw Data'!$B:$B,$Z39,'3) Draw Data'!$C:$C,$A39,'3) Draw Data'!$I:$I,J$4,'3) Draw Data'!$A:$A,$I$2)</f>
        <v>0</v>
      </c>
      <c r="K39" s="117">
        <f>SUMIFS('3) Draw Data'!$E:$E,'3) Draw Data'!$B:$B,$Z39,'3) Draw Data'!$C:$C,$A39,'3) Draw Data'!$I:$I,K$4,'3) Draw Data'!$A:$A,$I$2)</f>
        <v>0</v>
      </c>
      <c r="L39" s="117">
        <f>SUMIFS('3) Draw Data'!$E:$E,'3) Draw Data'!$B:$B,$Z39,'3) Draw Data'!$C:$C,$A39,'3) Draw Data'!$I:$I,L$4,'3) Draw Data'!$A:$A,$I$2)</f>
        <v>0</v>
      </c>
      <c r="M39" s="160">
        <f t="shared" si="11"/>
        <v>0</v>
      </c>
      <c r="N39" s="117">
        <f>SUMIFS('3) Draw Data'!$E:$E,'3) Draw Data'!$B:$B,$Z39,'3) Draw Data'!$C:$C,$A39,'3) Draw Data'!$I:$I,N$4,'3) Draw Data'!$A:$A,$I$2)</f>
        <v>0</v>
      </c>
      <c r="O39" s="117">
        <f>SUMIFS('3) Draw Data'!$E:$E,'3) Draw Data'!$B:$B,$Z39,'3) Draw Data'!$C:$C,$A39,'3) Draw Data'!$I:$I,O$4,'3) Draw Data'!$A:$A,$I$2)</f>
        <v>0</v>
      </c>
      <c r="P39" s="117">
        <f>SUMIFS('3) Draw Data'!$E:$E,'3) Draw Data'!$B:$B,$Z39,'3) Draw Data'!$C:$C,$A39,'3) Draw Data'!$I:$I,P$4,'3) Draw Data'!$A:$A,$I$2)</f>
        <v>0</v>
      </c>
      <c r="Q39" s="117">
        <f>SUMIFS('3) Draw Data'!$E:$E,'3) Draw Data'!$B:$B,$Z39,'3) Draw Data'!$C:$C,$A39,'3) Draw Data'!$I:$I,Q$4,'3) Draw Data'!$A:$A,$I$2)</f>
        <v>0</v>
      </c>
      <c r="R39" s="117">
        <f>SUMIFS('3) Draw Data'!$E:$E,'3) Draw Data'!$B:$B,$Z39,'3) Draw Data'!$C:$C,$A39,'3) Draw Data'!$I:$I,R$4,'3) Draw Data'!$A:$A,$I$2)</f>
        <v>0</v>
      </c>
      <c r="S39" s="117">
        <f>SUMIFS('3) Draw Data'!$E:$E,'3) Draw Data'!$B:$B,$Z39,'3) Draw Data'!$C:$C,$A39,'3) Draw Data'!$I:$I,S$4,'3) Draw Data'!$A:$A,$I$2)</f>
        <v>0</v>
      </c>
      <c r="T39" s="117">
        <f>SUMIFS('3) Draw Data'!$E:$E,'3) Draw Data'!$B:$B,$Z39,'3) Draw Data'!$C:$C,$A39,'3) Draw Data'!$I:$I,T$4,'3) Draw Data'!$A:$A,$I$2)</f>
        <v>0</v>
      </c>
      <c r="U39" s="117">
        <f>SUMIFS('3) Draw Data'!$E:$E,'3) Draw Data'!$B:$B,$Z39,'3) Draw Data'!$C:$C,$A39,'3) Draw Data'!$I:$I,U$4,'3) Draw Data'!$A:$A,$I$2)</f>
        <v>0</v>
      </c>
      <c r="V39" s="117">
        <f>SUMIFS('3) Draw Data'!$E:$E,'3) Draw Data'!$B:$B,$Z39,'3) Draw Data'!$C:$C,$A39,'3) Draw Data'!$I:$I,V$4,'3) Draw Data'!$A:$A,$I$2)</f>
        <v>0</v>
      </c>
      <c r="W39" s="160">
        <f t="shared" si="1"/>
        <v>0</v>
      </c>
      <c r="X39" s="121">
        <v>9</v>
      </c>
      <c r="Y39" s="227">
        <f>SUM(D50:L50)</f>
        <v>0</v>
      </c>
      <c r="Z39" s="224" t="s">
        <v>46</v>
      </c>
      <c r="AA39" s="223"/>
      <c r="AB39" s="270"/>
      <c r="AC39" s="270"/>
      <c r="AD39" s="270"/>
    </row>
    <row r="40" spans="1:30" ht="15.75" customHeight="1">
      <c r="A40" s="440" t="s">
        <v>117</v>
      </c>
      <c r="B40" s="474"/>
      <c r="C40" s="116">
        <f>SUMIFS('1) Budget Data'!$F:$F,'1) Budget Data'!$A:$A,$I$2,'1) Budget Data'!$C:$C,Z40,'1) Budget Data'!$D:$D,$A40)</f>
        <v>0</v>
      </c>
      <c r="D40" s="117">
        <f>SUMIFS('3) Draw Data'!$E:$E,'3) Draw Data'!$B:$B,$Z40,'3) Draw Data'!$C:$C,$A40,'3) Draw Data'!$I:$I,D$4,'3) Draw Data'!$A:$A,$I$2)</f>
        <v>0</v>
      </c>
      <c r="E40" s="117">
        <f>SUMIFS('3) Draw Data'!$E:$E,'3) Draw Data'!$B:$B,$Z40,'3) Draw Data'!$C:$C,$A40,'3) Draw Data'!$I:$I,E$4,'3) Draw Data'!$A:$A,$I$2)</f>
        <v>0</v>
      </c>
      <c r="F40" s="117">
        <f>SUMIFS('3) Draw Data'!$E:$E,'3) Draw Data'!$B:$B,$Z40,'3) Draw Data'!$C:$C,$A40,'3) Draw Data'!$I:$I,F$4,'3) Draw Data'!$A:$A,$I$2)</f>
        <v>0</v>
      </c>
      <c r="G40" s="117">
        <f>SUMIFS('3) Draw Data'!$E:$E,'3) Draw Data'!$B:$B,$Z40,'3) Draw Data'!$C:$C,$A40,'3) Draw Data'!$I:$I,G$4,'3) Draw Data'!$A:$A,$I$2)</f>
        <v>0</v>
      </c>
      <c r="H40" s="117">
        <f>SUMIFS('3) Draw Data'!$E:$E,'3) Draw Data'!$B:$B,$Z40,'3) Draw Data'!$C:$C,$A40,'3) Draw Data'!$I:$I,H$4,'3) Draw Data'!$A:$A,$I$2)</f>
        <v>0</v>
      </c>
      <c r="I40" s="117">
        <f>SUMIFS('3) Draw Data'!$E:$E,'3) Draw Data'!$B:$B,$Z40,'3) Draw Data'!$C:$C,$A40,'3) Draw Data'!$I:$I,I$4,'3) Draw Data'!$A:$A,$I$2)</f>
        <v>0</v>
      </c>
      <c r="J40" s="117">
        <f>SUMIFS('3) Draw Data'!$E:$E,'3) Draw Data'!$B:$B,$Z40,'3) Draw Data'!$C:$C,$A40,'3) Draw Data'!$I:$I,J$4,'3) Draw Data'!$A:$A,$I$2)</f>
        <v>0</v>
      </c>
      <c r="K40" s="117">
        <f>SUMIFS('3) Draw Data'!$E:$E,'3) Draw Data'!$B:$B,$Z40,'3) Draw Data'!$C:$C,$A40,'3) Draw Data'!$I:$I,K$4,'3) Draw Data'!$A:$A,$I$2)</f>
        <v>0</v>
      </c>
      <c r="L40" s="117">
        <f>SUMIFS('3) Draw Data'!$E:$E,'3) Draw Data'!$B:$B,$Z40,'3) Draw Data'!$C:$C,$A40,'3) Draw Data'!$I:$I,L$4,'3) Draw Data'!$A:$A,$I$2)</f>
        <v>0</v>
      </c>
      <c r="M40" s="160">
        <f t="shared" si="11"/>
        <v>0</v>
      </c>
      <c r="N40" s="117">
        <f>SUMIFS('3) Draw Data'!$E:$E,'3) Draw Data'!$B:$B,$Z40,'3) Draw Data'!$C:$C,$A40,'3) Draw Data'!$I:$I,N$4,'3) Draw Data'!$A:$A,$I$2)</f>
        <v>0</v>
      </c>
      <c r="O40" s="117">
        <f>SUMIFS('3) Draw Data'!$E:$E,'3) Draw Data'!$B:$B,$Z40,'3) Draw Data'!$C:$C,$A40,'3) Draw Data'!$I:$I,O$4,'3) Draw Data'!$A:$A,$I$2)</f>
        <v>0</v>
      </c>
      <c r="P40" s="117">
        <f>SUMIFS('3) Draw Data'!$E:$E,'3) Draw Data'!$B:$B,$Z40,'3) Draw Data'!$C:$C,$A40,'3) Draw Data'!$I:$I,P$4,'3) Draw Data'!$A:$A,$I$2)</f>
        <v>0</v>
      </c>
      <c r="Q40" s="117">
        <f>SUMIFS('3) Draw Data'!$E:$E,'3) Draw Data'!$B:$B,$Z40,'3) Draw Data'!$C:$C,$A40,'3) Draw Data'!$I:$I,Q$4,'3) Draw Data'!$A:$A,$I$2)</f>
        <v>0</v>
      </c>
      <c r="R40" s="117">
        <f>SUMIFS('3) Draw Data'!$E:$E,'3) Draw Data'!$B:$B,$Z40,'3) Draw Data'!$C:$C,$A40,'3) Draw Data'!$I:$I,R$4,'3) Draw Data'!$A:$A,$I$2)</f>
        <v>0</v>
      </c>
      <c r="S40" s="117">
        <f>SUMIFS('3) Draw Data'!$E:$E,'3) Draw Data'!$B:$B,$Z40,'3) Draw Data'!$C:$C,$A40,'3) Draw Data'!$I:$I,S$4,'3) Draw Data'!$A:$A,$I$2)</f>
        <v>0</v>
      </c>
      <c r="T40" s="117">
        <f>SUMIFS('3) Draw Data'!$E:$E,'3) Draw Data'!$B:$B,$Z40,'3) Draw Data'!$C:$C,$A40,'3) Draw Data'!$I:$I,T$4,'3) Draw Data'!$A:$A,$I$2)</f>
        <v>0</v>
      </c>
      <c r="U40" s="117">
        <f>SUMIFS('3) Draw Data'!$E:$E,'3) Draw Data'!$B:$B,$Z40,'3) Draw Data'!$C:$C,$A40,'3) Draw Data'!$I:$I,U$4,'3) Draw Data'!$A:$A,$I$2)</f>
        <v>0</v>
      </c>
      <c r="V40" s="117">
        <f>SUMIFS('3) Draw Data'!$E:$E,'3) Draw Data'!$B:$B,$Z40,'3) Draw Data'!$C:$C,$A40,'3) Draw Data'!$I:$I,V$4,'3) Draw Data'!$A:$A,$I$2)</f>
        <v>0</v>
      </c>
      <c r="W40" s="160">
        <f t="shared" si="1"/>
        <v>0</v>
      </c>
      <c r="X40" s="121">
        <v>1</v>
      </c>
      <c r="Y40" s="227">
        <f>D50</f>
        <v>0</v>
      </c>
      <c r="Z40" s="224" t="s">
        <v>46</v>
      </c>
      <c r="AA40" s="223"/>
      <c r="AB40" s="270"/>
      <c r="AC40" s="270"/>
      <c r="AD40" s="270"/>
    </row>
    <row r="41" spans="1:30" ht="15.75" customHeight="1">
      <c r="A41" s="440" t="s">
        <v>24</v>
      </c>
      <c r="B41" s="474"/>
      <c r="C41" s="116">
        <f>IF($I$2="SCHTF",0,SUMIFS('1) Budget Data'!$F:$F,'1) Budget Data'!$A:$A,$I$2,'1) Budget Data'!$C:$C,Z41,'1) Budget Data'!$D:$D,$A41))</f>
        <v>0</v>
      </c>
      <c r="D41" s="117">
        <f>IF($I$2="SCHTF",0,SUMIFS('3) Draw Data'!$E:$E,'3) Draw Data'!$B:$B,$Z41,'3) Draw Data'!$C:$C,$A41,'3) Draw Data'!$I:$I,D$4,'3) Draw Data'!$A:$A,$I$2))</f>
        <v>0</v>
      </c>
      <c r="E41" s="117">
        <f>IF($I$2="SCHTF",0,SUMIFS('3) Draw Data'!$E:$E,'3) Draw Data'!$B:$B,$Z41,'3) Draw Data'!$C:$C,$A41,'3) Draw Data'!$I:$I,E$4,'3) Draw Data'!$A:$A,$I$2))</f>
        <v>0</v>
      </c>
      <c r="F41" s="117">
        <f>IF($I$2="SCHTF",0,SUMIFS('3) Draw Data'!$E:$E,'3) Draw Data'!$B:$B,$Z41,'3) Draw Data'!$C:$C,$A41,'3) Draw Data'!$I:$I,F$4,'3) Draw Data'!$A:$A,$I$2))</f>
        <v>0</v>
      </c>
      <c r="G41" s="117">
        <f>IF($I$2="SCHTF",0,SUMIFS('3) Draw Data'!$E:$E,'3) Draw Data'!$B:$B,$Z41,'3) Draw Data'!$C:$C,$A41,'3) Draw Data'!$I:$I,G$4,'3) Draw Data'!$A:$A,$I$2))</f>
        <v>0</v>
      </c>
      <c r="H41" s="117">
        <f>IF($I$2="SCHTF",0,SUMIFS('3) Draw Data'!$E:$E,'3) Draw Data'!$B:$B,$Z41,'3) Draw Data'!$C:$C,$A41,'3) Draw Data'!$I:$I,H$4,'3) Draw Data'!$A:$A,$I$2))</f>
        <v>0</v>
      </c>
      <c r="I41" s="117">
        <f>IF($I$2="SCHTF",0,SUMIFS('3) Draw Data'!$E:$E,'3) Draw Data'!$B:$B,$Z41,'3) Draw Data'!$C:$C,$A41,'3) Draw Data'!$I:$I,I$4,'3) Draw Data'!$A:$A,$I$2))</f>
        <v>0</v>
      </c>
      <c r="J41" s="117">
        <f>IF($I$2="SCHTF",0,SUMIFS('3) Draw Data'!$E:$E,'3) Draw Data'!$B:$B,$Z41,'3) Draw Data'!$C:$C,$A41,'3) Draw Data'!$I:$I,J$4,'3) Draw Data'!$A:$A,$I$2))</f>
        <v>0</v>
      </c>
      <c r="K41" s="117">
        <f>IF($I$2="SCHTF",0,SUMIFS('3) Draw Data'!$E:$E,'3) Draw Data'!$B:$B,$Z41,'3) Draw Data'!$C:$C,$A41,'3) Draw Data'!$I:$I,K$4,'3) Draw Data'!$A:$A,$I$2))</f>
        <v>0</v>
      </c>
      <c r="L41" s="117">
        <f>IF($I$2="SCHTF",0,SUMIFS('3) Draw Data'!$E:$E,'3) Draw Data'!$B:$B,$Z41,'3) Draw Data'!$C:$C,$A41,'3) Draw Data'!$I:$I,L$4,'3) Draw Data'!$A:$A,$I$2))</f>
        <v>0</v>
      </c>
      <c r="M41" s="160">
        <f t="shared" si="11"/>
        <v>0</v>
      </c>
      <c r="N41" s="117">
        <f>IF($I$2="SCHTF",0,SUMIFS('3) Draw Data'!$E:$E,'3) Draw Data'!$B:$B,$Z41,'3) Draw Data'!$C:$C,$A41,'3) Draw Data'!$I:$I,N$4,'3) Draw Data'!$A:$A,$I$2))</f>
        <v>0</v>
      </c>
      <c r="O41" s="117">
        <f>IF($I$2="SCHTF",0,SUMIFS('3) Draw Data'!$E:$E,'3) Draw Data'!$B:$B,$Z41,'3) Draw Data'!$C:$C,$A41,'3) Draw Data'!$I:$I,O$4,'3) Draw Data'!$A:$A,$I$2))</f>
        <v>0</v>
      </c>
      <c r="P41" s="117">
        <f>IF($I$2="SCHTF",0,SUMIFS('3) Draw Data'!$E:$E,'3) Draw Data'!$B:$B,$Z41,'3) Draw Data'!$C:$C,$A41,'3) Draw Data'!$I:$I,P$4,'3) Draw Data'!$A:$A,$I$2))</f>
        <v>0</v>
      </c>
      <c r="Q41" s="117">
        <f>IF($I$2="SCHTF",0,SUMIFS('3) Draw Data'!$E:$E,'3) Draw Data'!$B:$B,$Z41,'3) Draw Data'!$C:$C,$A41,'3) Draw Data'!$I:$I,Q$4,'3) Draw Data'!$A:$A,$I$2))</f>
        <v>0</v>
      </c>
      <c r="R41" s="117">
        <f>IF($I$2="SCHTF",0,SUMIFS('3) Draw Data'!$E:$E,'3) Draw Data'!$B:$B,$Z41,'3) Draw Data'!$C:$C,$A41,'3) Draw Data'!$I:$I,R$4,'3) Draw Data'!$A:$A,$I$2))</f>
        <v>0</v>
      </c>
      <c r="S41" s="117">
        <f>IF($I$2="SCHTF",0,SUMIFS('3) Draw Data'!$E:$E,'3) Draw Data'!$B:$B,$Z41,'3) Draw Data'!$C:$C,$A41,'3) Draw Data'!$I:$I,S$4,'3) Draw Data'!$A:$A,$I$2))</f>
        <v>0</v>
      </c>
      <c r="T41" s="117">
        <f>IF($I$2="SCHTF",0,SUMIFS('3) Draw Data'!$E:$E,'3) Draw Data'!$B:$B,$Z41,'3) Draw Data'!$C:$C,$A41,'3) Draw Data'!$I:$I,T$4,'3) Draw Data'!$A:$A,$I$2))</f>
        <v>0</v>
      </c>
      <c r="U41" s="117">
        <f>IF($I$2="SCHTF",0,SUMIFS('3) Draw Data'!$E:$E,'3) Draw Data'!$B:$B,$Z41,'3) Draw Data'!$C:$C,$A41,'3) Draw Data'!$I:$I,U$4,'3) Draw Data'!$A:$A,$I$2))</f>
        <v>0</v>
      </c>
      <c r="V41" s="117">
        <f>IF($I$2="SCHTF",0,SUMIFS('3) Draw Data'!$E:$E,'3) Draw Data'!$B:$B,$Z41,'3) Draw Data'!$C:$C,$A41,'3) Draw Data'!$I:$I,V$4,'3) Draw Data'!$A:$A,$I$2))</f>
        <v>0</v>
      </c>
      <c r="W41" s="160">
        <f t="shared" si="1"/>
        <v>0</v>
      </c>
      <c r="X41" s="121">
        <v>2</v>
      </c>
      <c r="Y41" s="227">
        <f>E50</f>
        <v>0</v>
      </c>
      <c r="Z41" s="224" t="s">
        <v>46</v>
      </c>
      <c r="AA41" s="223"/>
      <c r="AB41" s="270"/>
      <c r="AC41" s="270"/>
      <c r="AD41" s="270"/>
    </row>
    <row r="42" spans="1:30" ht="15.75" customHeight="1">
      <c r="A42" s="154" t="s">
        <v>205</v>
      </c>
      <c r="B42" s="204" t="s">
        <v>211</v>
      </c>
      <c r="C42" s="116">
        <f>IF($I$2="SCHTF",0,SUMIFS('1) Budget Data'!$F:$F,'1) Budget Data'!$A:$A,$I$2,'1) Budget Data'!$C:$C,Z42,'1) Budget Data'!$D:$D,$A42))</f>
        <v>0</v>
      </c>
      <c r="D42" s="117">
        <f>IF($I$2="SCHTF",0,SUMIFS('3) Draw Data'!$E:$E,'3) Draw Data'!$B:$B,$Z42,'3) Draw Data'!$C:$C,$A42,'3) Draw Data'!$I:$I,D$4,'3) Draw Data'!$A:$A,$I$2))</f>
        <v>0</v>
      </c>
      <c r="E42" s="117">
        <f>IF($I$2="SCHTF",0,SUMIFS('3) Draw Data'!$E:$E,'3) Draw Data'!$B:$B,$Z42,'3) Draw Data'!$C:$C,$A42,'3) Draw Data'!$I:$I,E$4,'3) Draw Data'!$A:$A,$I$2))</f>
        <v>0</v>
      </c>
      <c r="F42" s="117">
        <f>IF($I$2="SCHTF",0,SUMIFS('3) Draw Data'!$E:$E,'3) Draw Data'!$B:$B,$Z42,'3) Draw Data'!$C:$C,$A42,'3) Draw Data'!$I:$I,F$4,'3) Draw Data'!$A:$A,$I$2))</f>
        <v>0</v>
      </c>
      <c r="G42" s="117">
        <f>IF($I$2="SCHTF",0,SUMIFS('3) Draw Data'!$E:$E,'3) Draw Data'!$B:$B,$Z42,'3) Draw Data'!$C:$C,$A42,'3) Draw Data'!$I:$I,G$4,'3) Draw Data'!$A:$A,$I$2))</f>
        <v>0</v>
      </c>
      <c r="H42" s="117">
        <f>IF($I$2="SCHTF",0,SUMIFS('3) Draw Data'!$E:$E,'3) Draw Data'!$B:$B,$Z42,'3) Draw Data'!$C:$C,$A42,'3) Draw Data'!$I:$I,H$4,'3) Draw Data'!$A:$A,$I$2))</f>
        <v>0</v>
      </c>
      <c r="I42" s="117">
        <f>IF($I$2="SCHTF",0,SUMIFS('3) Draw Data'!$E:$E,'3) Draw Data'!$B:$B,$Z42,'3) Draw Data'!$C:$C,$A42,'3) Draw Data'!$I:$I,I$4,'3) Draw Data'!$A:$A,$I$2))</f>
        <v>0</v>
      </c>
      <c r="J42" s="117">
        <f>IF($I$2="SCHTF",0,SUMIFS('3) Draw Data'!$E:$E,'3) Draw Data'!$B:$B,$Z42,'3) Draw Data'!$C:$C,$A42,'3) Draw Data'!$I:$I,J$4,'3) Draw Data'!$A:$A,$I$2))</f>
        <v>0</v>
      </c>
      <c r="K42" s="117">
        <f>IF($I$2="SCHTF",0,SUMIFS('3) Draw Data'!$E:$E,'3) Draw Data'!$B:$B,$Z42,'3) Draw Data'!$C:$C,$A42,'3) Draw Data'!$I:$I,K$4,'3) Draw Data'!$A:$A,$I$2))</f>
        <v>0</v>
      </c>
      <c r="L42" s="117">
        <f>IF($I$2="SCHTF",0,SUMIFS('3) Draw Data'!$E:$E,'3) Draw Data'!$B:$B,$Z42,'3) Draw Data'!$C:$C,$A42,'3) Draw Data'!$I:$I,L$4,'3) Draw Data'!$A:$A,$I$2))</f>
        <v>0</v>
      </c>
      <c r="M42" s="160">
        <f t="shared" si="11"/>
        <v>0</v>
      </c>
      <c r="N42" s="117">
        <f>IF($I$2="SCHTF",0,SUMIFS('3) Draw Data'!$E:$E,'3) Draw Data'!$B:$B,$Z42,'3) Draw Data'!$C:$C,$A42,'3) Draw Data'!$I:$I,N$4,'3) Draw Data'!$A:$A,$I$2))</f>
        <v>0</v>
      </c>
      <c r="O42" s="117">
        <f>IF($I$2="SCHTF",0,SUMIFS('3) Draw Data'!$E:$E,'3) Draw Data'!$B:$B,$Z42,'3) Draw Data'!$C:$C,$A42,'3) Draw Data'!$I:$I,O$4,'3) Draw Data'!$A:$A,$I$2))</f>
        <v>0</v>
      </c>
      <c r="P42" s="117">
        <f>IF($I$2="SCHTF",0,SUMIFS('3) Draw Data'!$E:$E,'3) Draw Data'!$B:$B,$Z42,'3) Draw Data'!$C:$C,$A42,'3) Draw Data'!$I:$I,P$4,'3) Draw Data'!$A:$A,$I$2))</f>
        <v>0</v>
      </c>
      <c r="Q42" s="117">
        <f>IF($I$2="SCHTF",0,SUMIFS('3) Draw Data'!$E:$E,'3) Draw Data'!$B:$B,$Z42,'3) Draw Data'!$C:$C,$A42,'3) Draw Data'!$I:$I,Q$4,'3) Draw Data'!$A:$A,$I$2))</f>
        <v>0</v>
      </c>
      <c r="R42" s="117">
        <f>IF($I$2="SCHTF",0,SUMIFS('3) Draw Data'!$E:$E,'3) Draw Data'!$B:$B,$Z42,'3) Draw Data'!$C:$C,$A42,'3) Draw Data'!$I:$I,R$4,'3) Draw Data'!$A:$A,$I$2))</f>
        <v>0</v>
      </c>
      <c r="S42" s="117">
        <f>IF($I$2="SCHTF",0,SUMIFS('3) Draw Data'!$E:$E,'3) Draw Data'!$B:$B,$Z42,'3) Draw Data'!$C:$C,$A42,'3) Draw Data'!$I:$I,S$4,'3) Draw Data'!$A:$A,$I$2))</f>
        <v>0</v>
      </c>
      <c r="T42" s="117">
        <f>IF($I$2="SCHTF",0,SUMIFS('3) Draw Data'!$E:$E,'3) Draw Data'!$B:$B,$Z42,'3) Draw Data'!$C:$C,$A42,'3) Draw Data'!$I:$I,T$4,'3) Draw Data'!$A:$A,$I$2))</f>
        <v>0</v>
      </c>
      <c r="U42" s="117">
        <f>IF($I$2="SCHTF",0,SUMIFS('3) Draw Data'!$E:$E,'3) Draw Data'!$B:$B,$Z42,'3) Draw Data'!$C:$C,$A42,'3) Draw Data'!$I:$I,U$4,'3) Draw Data'!$A:$A,$I$2))</f>
        <v>0</v>
      </c>
      <c r="V42" s="117">
        <f>IF($I$2="SCHTF",0,SUMIFS('3) Draw Data'!$E:$E,'3) Draw Data'!$B:$B,$Z42,'3) Draw Data'!$C:$C,$A42,'3) Draw Data'!$I:$I,V$4,'3) Draw Data'!$A:$A,$I$2))</f>
        <v>0</v>
      </c>
      <c r="W42" s="160">
        <f t="shared" si="1"/>
        <v>0</v>
      </c>
      <c r="X42" s="121">
        <v>3</v>
      </c>
      <c r="Y42" s="227">
        <f>F50</f>
        <v>0</v>
      </c>
      <c r="Z42" s="224" t="s">
        <v>46</v>
      </c>
      <c r="AA42" s="223"/>
      <c r="AB42" s="270"/>
      <c r="AC42" s="270"/>
      <c r="AD42" s="270"/>
    </row>
    <row r="43" spans="1:30" ht="15.75" customHeight="1">
      <c r="A43" s="154" t="s">
        <v>206</v>
      </c>
      <c r="B43" s="204" t="str">
        <f>'2) 15-C-Budget Summary'!B48</f>
        <v>ExplanationSC2</v>
      </c>
      <c r="C43" s="116">
        <f>IF($I$2="SCHTF",0,SUMIFS('1) Budget Data'!$F:$F,'1) Budget Data'!$A:$A,$I$2,'1) Budget Data'!$C:$C,Z43,'1) Budget Data'!$D:$D,$A43))</f>
        <v>0</v>
      </c>
      <c r="D43" s="117">
        <f>IF($I$2="SCHTF",0,SUMIFS('3) Draw Data'!$E:$E,'3) Draw Data'!$B:$B,$Z43,'3) Draw Data'!$C:$C,$A43,'3) Draw Data'!$I:$I,D$4,'3) Draw Data'!$A:$A,$I$2))</f>
        <v>0</v>
      </c>
      <c r="E43" s="117">
        <f>IF($I$2="SCHTF",0,SUMIFS('3) Draw Data'!$E:$E,'3) Draw Data'!$B:$B,$Z43,'3) Draw Data'!$C:$C,$A43,'3) Draw Data'!$I:$I,E$4,'3) Draw Data'!$A:$A,$I$2))</f>
        <v>0</v>
      </c>
      <c r="F43" s="117">
        <f>IF($I$2="SCHTF",0,SUMIFS('3) Draw Data'!$E:$E,'3) Draw Data'!$B:$B,$Z43,'3) Draw Data'!$C:$C,$A43,'3) Draw Data'!$I:$I,F$4,'3) Draw Data'!$A:$A,$I$2))</f>
        <v>0</v>
      </c>
      <c r="G43" s="117">
        <f>IF($I$2="SCHTF",0,SUMIFS('3) Draw Data'!$E:$E,'3) Draw Data'!$B:$B,$Z43,'3) Draw Data'!$C:$C,$A43,'3) Draw Data'!$I:$I,G$4,'3) Draw Data'!$A:$A,$I$2))</f>
        <v>0</v>
      </c>
      <c r="H43" s="117">
        <f>IF($I$2="SCHTF",0,SUMIFS('3) Draw Data'!$E:$E,'3) Draw Data'!$B:$B,$Z43,'3) Draw Data'!$C:$C,$A43,'3) Draw Data'!$I:$I,H$4,'3) Draw Data'!$A:$A,$I$2))</f>
        <v>0</v>
      </c>
      <c r="I43" s="117">
        <f>IF($I$2="SCHTF",0,SUMIFS('3) Draw Data'!$E:$E,'3) Draw Data'!$B:$B,$Z43,'3) Draw Data'!$C:$C,$A43,'3) Draw Data'!$I:$I,I$4,'3) Draw Data'!$A:$A,$I$2))</f>
        <v>0</v>
      </c>
      <c r="J43" s="117">
        <f>IF($I$2="SCHTF",0,SUMIFS('3) Draw Data'!$E:$E,'3) Draw Data'!$B:$B,$Z43,'3) Draw Data'!$C:$C,$A43,'3) Draw Data'!$I:$I,J$4,'3) Draw Data'!$A:$A,$I$2))</f>
        <v>0</v>
      </c>
      <c r="K43" s="117">
        <f>IF($I$2="SCHTF",0,SUMIFS('3) Draw Data'!$E:$E,'3) Draw Data'!$B:$B,$Z43,'3) Draw Data'!$C:$C,$A43,'3) Draw Data'!$I:$I,K$4,'3) Draw Data'!$A:$A,$I$2))</f>
        <v>0</v>
      </c>
      <c r="L43" s="117">
        <f>IF($I$2="SCHTF",0,SUMIFS('3) Draw Data'!$E:$E,'3) Draw Data'!$B:$B,$Z43,'3) Draw Data'!$C:$C,$A43,'3) Draw Data'!$I:$I,L$4,'3) Draw Data'!$A:$A,$I$2))</f>
        <v>0</v>
      </c>
      <c r="M43" s="160">
        <f t="shared" si="11"/>
        <v>0</v>
      </c>
      <c r="N43" s="117">
        <f>IF($I$2="SCHTF",0,SUMIFS('3) Draw Data'!$E:$E,'3) Draw Data'!$B:$B,$Z43,'3) Draw Data'!$C:$C,$A43,'3) Draw Data'!$I:$I,N$4,'3) Draw Data'!$A:$A,$I$2))</f>
        <v>0</v>
      </c>
      <c r="O43" s="117">
        <f>IF($I$2="SCHTF",0,SUMIFS('3) Draw Data'!$E:$E,'3) Draw Data'!$B:$B,$Z43,'3) Draw Data'!$C:$C,$A43,'3) Draw Data'!$I:$I,O$4,'3) Draw Data'!$A:$A,$I$2))</f>
        <v>0</v>
      </c>
      <c r="P43" s="117">
        <f>IF($I$2="SCHTF",0,SUMIFS('3) Draw Data'!$E:$E,'3) Draw Data'!$B:$B,$Z43,'3) Draw Data'!$C:$C,$A43,'3) Draw Data'!$I:$I,P$4,'3) Draw Data'!$A:$A,$I$2))</f>
        <v>0</v>
      </c>
      <c r="Q43" s="117">
        <f>IF($I$2="SCHTF",0,SUMIFS('3) Draw Data'!$E:$E,'3) Draw Data'!$B:$B,$Z43,'3) Draw Data'!$C:$C,$A43,'3) Draw Data'!$I:$I,Q$4,'3) Draw Data'!$A:$A,$I$2))</f>
        <v>0</v>
      </c>
      <c r="R43" s="117">
        <f>IF($I$2="SCHTF",0,SUMIFS('3) Draw Data'!$E:$E,'3) Draw Data'!$B:$B,$Z43,'3) Draw Data'!$C:$C,$A43,'3) Draw Data'!$I:$I,R$4,'3) Draw Data'!$A:$A,$I$2))</f>
        <v>0</v>
      </c>
      <c r="S43" s="117">
        <f>IF($I$2="SCHTF",0,SUMIFS('3) Draw Data'!$E:$E,'3) Draw Data'!$B:$B,$Z43,'3) Draw Data'!$C:$C,$A43,'3) Draw Data'!$I:$I,S$4,'3) Draw Data'!$A:$A,$I$2))</f>
        <v>0</v>
      </c>
      <c r="T43" s="117">
        <f>IF($I$2="SCHTF",0,SUMIFS('3) Draw Data'!$E:$E,'3) Draw Data'!$B:$B,$Z43,'3) Draw Data'!$C:$C,$A43,'3) Draw Data'!$I:$I,T$4,'3) Draw Data'!$A:$A,$I$2))</f>
        <v>0</v>
      </c>
      <c r="U43" s="117">
        <f>IF($I$2="SCHTF",0,SUMIFS('3) Draw Data'!$E:$E,'3) Draw Data'!$B:$B,$Z43,'3) Draw Data'!$C:$C,$A43,'3) Draw Data'!$I:$I,U$4,'3) Draw Data'!$A:$A,$I$2))</f>
        <v>0</v>
      </c>
      <c r="V43" s="117">
        <f>IF($I$2="SCHTF",0,SUMIFS('3) Draw Data'!$E:$E,'3) Draw Data'!$B:$B,$Z43,'3) Draw Data'!$C:$C,$A43,'3) Draw Data'!$I:$I,V$4,'3) Draw Data'!$A:$A,$I$2))</f>
        <v>0</v>
      </c>
      <c r="W43" s="160">
        <f t="shared" si="1"/>
        <v>0</v>
      </c>
      <c r="X43" s="121">
        <v>4</v>
      </c>
      <c r="Y43" s="227">
        <f>G50</f>
        <v>0</v>
      </c>
      <c r="Z43" s="224" t="s">
        <v>46</v>
      </c>
      <c r="AA43" s="223"/>
      <c r="AB43" s="270"/>
      <c r="AC43" s="270"/>
      <c r="AD43" s="270"/>
    </row>
    <row r="44" spans="1:30" ht="15.75" customHeight="1">
      <c r="A44" s="442" t="s">
        <v>47</v>
      </c>
      <c r="B44" s="470"/>
      <c r="C44" s="158">
        <f>SUBTOTAL(9,C37:C43)</f>
        <v>0</v>
      </c>
      <c r="D44" s="158">
        <f t="shared" ref="D44:V44" si="12">SUBTOTAL(9,D37:D43)</f>
        <v>0</v>
      </c>
      <c r="E44" s="158">
        <f t="shared" si="12"/>
        <v>0</v>
      </c>
      <c r="F44" s="158">
        <f t="shared" si="12"/>
        <v>0</v>
      </c>
      <c r="G44" s="158">
        <f t="shared" si="12"/>
        <v>0</v>
      </c>
      <c r="H44" s="158">
        <f t="shared" si="12"/>
        <v>0</v>
      </c>
      <c r="I44" s="158">
        <f t="shared" si="12"/>
        <v>0</v>
      </c>
      <c r="J44" s="158">
        <f t="shared" si="12"/>
        <v>0</v>
      </c>
      <c r="K44" s="158">
        <f t="shared" si="12"/>
        <v>0</v>
      </c>
      <c r="L44" s="158">
        <f t="shared" si="12"/>
        <v>0</v>
      </c>
      <c r="M44" s="160">
        <f t="shared" si="11"/>
        <v>0</v>
      </c>
      <c r="N44" s="158">
        <f t="shared" si="12"/>
        <v>0</v>
      </c>
      <c r="O44" s="158">
        <f t="shared" si="12"/>
        <v>0</v>
      </c>
      <c r="P44" s="158">
        <f t="shared" si="12"/>
        <v>0</v>
      </c>
      <c r="Q44" s="158">
        <f t="shared" si="12"/>
        <v>0</v>
      </c>
      <c r="R44" s="158">
        <f t="shared" si="12"/>
        <v>0</v>
      </c>
      <c r="S44" s="158">
        <f t="shared" si="12"/>
        <v>0</v>
      </c>
      <c r="T44" s="158">
        <f t="shared" si="12"/>
        <v>0</v>
      </c>
      <c r="U44" s="158">
        <f t="shared" si="12"/>
        <v>0</v>
      </c>
      <c r="V44" s="158">
        <f t="shared" si="12"/>
        <v>0</v>
      </c>
      <c r="W44" s="160">
        <f t="shared" si="1"/>
        <v>0</v>
      </c>
      <c r="X44" s="122">
        <v>5</v>
      </c>
      <c r="Y44" s="227">
        <f>H50</f>
        <v>0</v>
      </c>
      <c r="Z44" s="223"/>
      <c r="AA44" s="223"/>
      <c r="AB44" s="270"/>
      <c r="AC44" s="270"/>
      <c r="AD44" s="270"/>
    </row>
    <row r="45" spans="1:30" ht="15.75" customHeight="1">
      <c r="A45" s="440" t="s">
        <v>28</v>
      </c>
      <c r="B45" s="474"/>
      <c r="C45" s="116">
        <f>IF($I$2="SCHTF",0,SUMIFS('1) Budget Data'!$F:$F,'1) Budget Data'!$A:$A,$I$2,'1) Budget Data'!$C:$C,Z45,'1) Budget Data'!$D:$D,$A45))</f>
        <v>0</v>
      </c>
      <c r="D45" s="117">
        <f>IF($I$2="SCHTF",0,SUMIFS('3) Draw Data'!$E:$E,'3) Draw Data'!$B:$B,$Z45,'3) Draw Data'!$C:$C,$A45,'3) Draw Data'!$I:$I,D$4,'3) Draw Data'!$A:$A,$I$2))</f>
        <v>0</v>
      </c>
      <c r="E45" s="117">
        <f>IF($I$2="SCHTF",0,SUMIFS('3) Draw Data'!$E:$E,'3) Draw Data'!$B:$B,$Z45,'3) Draw Data'!$C:$C,$A45,'3) Draw Data'!$I:$I,E$4,'3) Draw Data'!$A:$A,$I$2))</f>
        <v>0</v>
      </c>
      <c r="F45" s="117">
        <f>IF($I$2="SCHTF",0,SUMIFS('3) Draw Data'!$E:$E,'3) Draw Data'!$B:$B,$Z45,'3) Draw Data'!$C:$C,$A45,'3) Draw Data'!$I:$I,F$4,'3) Draw Data'!$A:$A,$I$2))</f>
        <v>0</v>
      </c>
      <c r="G45" s="117">
        <f>IF($I$2="SCHTF",0,SUMIFS('3) Draw Data'!$E:$E,'3) Draw Data'!$B:$B,$Z45,'3) Draw Data'!$C:$C,$A45,'3) Draw Data'!$I:$I,G$4,'3) Draw Data'!$A:$A,$I$2))</f>
        <v>0</v>
      </c>
      <c r="H45" s="117">
        <f>IF($I$2="SCHTF",0,SUMIFS('3) Draw Data'!$E:$E,'3) Draw Data'!$B:$B,$Z45,'3) Draw Data'!$C:$C,$A45,'3) Draw Data'!$I:$I,H$4,'3) Draw Data'!$A:$A,$I$2))</f>
        <v>0</v>
      </c>
      <c r="I45" s="117">
        <f>IF($I$2="SCHTF",0,SUMIFS('3) Draw Data'!$E:$E,'3) Draw Data'!$B:$B,$Z45,'3) Draw Data'!$C:$C,$A45,'3) Draw Data'!$I:$I,I$4,'3) Draw Data'!$A:$A,$I$2))</f>
        <v>0</v>
      </c>
      <c r="J45" s="117">
        <f>IF($I$2="SCHTF",0,SUMIFS('3) Draw Data'!$E:$E,'3) Draw Data'!$B:$B,$Z45,'3) Draw Data'!$C:$C,$A45,'3) Draw Data'!$I:$I,J$4,'3) Draw Data'!$A:$A,$I$2))</f>
        <v>0</v>
      </c>
      <c r="K45" s="117">
        <f>IF($I$2="SCHTF",0,SUMIFS('3) Draw Data'!$E:$E,'3) Draw Data'!$B:$B,$Z45,'3) Draw Data'!$C:$C,$A45,'3) Draw Data'!$I:$I,K$4,'3) Draw Data'!$A:$A,$I$2))</f>
        <v>0</v>
      </c>
      <c r="L45" s="117">
        <f>IF($I$2="SCHTF",0,SUMIFS('3) Draw Data'!$E:$E,'3) Draw Data'!$B:$B,$Z45,'3) Draw Data'!$C:$C,$A45,'3) Draw Data'!$I:$I,L$4,'3) Draw Data'!$A:$A,$I$2))</f>
        <v>0</v>
      </c>
      <c r="M45" s="160">
        <f t="shared" ref="M45:M49" si="13">C45-(SUM(D45:L45))</f>
        <v>0</v>
      </c>
      <c r="N45" s="117">
        <f>IF($I$2="SCHTF",0,SUMIFS('3) Draw Data'!$E:$E,'3) Draw Data'!$B:$B,$Z45,'3) Draw Data'!$C:$C,$A45,'3) Draw Data'!$I:$I,N$4,'3) Draw Data'!$A:$A,$I$2))</f>
        <v>0</v>
      </c>
      <c r="O45" s="117">
        <f>IF($I$2="SCHTF",0,SUMIFS('3) Draw Data'!$E:$E,'3) Draw Data'!$B:$B,$Z45,'3) Draw Data'!$C:$C,$A45,'3) Draw Data'!$I:$I,O$4,'3) Draw Data'!$A:$A,$I$2))</f>
        <v>0</v>
      </c>
      <c r="P45" s="117">
        <f>IF($I$2="SCHTF",0,SUMIFS('3) Draw Data'!$E:$E,'3) Draw Data'!$B:$B,$Z45,'3) Draw Data'!$C:$C,$A45,'3) Draw Data'!$I:$I,P$4,'3) Draw Data'!$A:$A,$I$2))</f>
        <v>0</v>
      </c>
      <c r="Q45" s="117">
        <f>IF($I$2="SCHTF",0,SUMIFS('3) Draw Data'!$E:$E,'3) Draw Data'!$B:$B,$Z45,'3) Draw Data'!$C:$C,$A45,'3) Draw Data'!$I:$I,Q$4,'3) Draw Data'!$A:$A,$I$2))</f>
        <v>0</v>
      </c>
      <c r="R45" s="117">
        <f>IF($I$2="SCHTF",0,SUMIFS('3) Draw Data'!$E:$E,'3) Draw Data'!$B:$B,$Z45,'3) Draw Data'!$C:$C,$A45,'3) Draw Data'!$I:$I,R$4,'3) Draw Data'!$A:$A,$I$2))</f>
        <v>0</v>
      </c>
      <c r="S45" s="117">
        <f>IF($I$2="SCHTF",0,SUMIFS('3) Draw Data'!$E:$E,'3) Draw Data'!$B:$B,$Z45,'3) Draw Data'!$C:$C,$A45,'3) Draw Data'!$I:$I,S$4,'3) Draw Data'!$A:$A,$I$2))</f>
        <v>0</v>
      </c>
      <c r="T45" s="117">
        <f>IF($I$2="SCHTF",0,SUMIFS('3) Draw Data'!$E:$E,'3) Draw Data'!$B:$B,$Z45,'3) Draw Data'!$C:$C,$A45,'3) Draw Data'!$I:$I,T$4,'3) Draw Data'!$A:$A,$I$2))</f>
        <v>0</v>
      </c>
      <c r="U45" s="117">
        <f>IF($I$2="SCHTF",0,SUMIFS('3) Draw Data'!$E:$E,'3) Draw Data'!$B:$B,$Z45,'3) Draw Data'!$C:$C,$A45,'3) Draw Data'!$I:$I,U$4,'3) Draw Data'!$A:$A,$I$2))</f>
        <v>0</v>
      </c>
      <c r="V45" s="117">
        <f>IF($I$2="SCHTF",0,SUMIFS('3) Draw Data'!$E:$E,'3) Draw Data'!$B:$B,$Z45,'3) Draw Data'!$C:$C,$A45,'3) Draw Data'!$I:$I,V$4,'3) Draw Data'!$A:$A,$I$2))</f>
        <v>0</v>
      </c>
      <c r="W45" s="160">
        <f t="shared" si="1"/>
        <v>0</v>
      </c>
      <c r="X45" s="121">
        <v>6</v>
      </c>
      <c r="Y45" s="227">
        <f>I50</f>
        <v>0</v>
      </c>
      <c r="Z45" s="224" t="s">
        <v>47</v>
      </c>
      <c r="AA45" s="223"/>
      <c r="AB45" s="270"/>
      <c r="AC45" s="270"/>
      <c r="AD45" s="270"/>
    </row>
    <row r="46" spans="1:30" ht="15.75" customHeight="1">
      <c r="A46" s="440" t="s">
        <v>8</v>
      </c>
      <c r="B46" s="474"/>
      <c r="C46" s="116">
        <f>IF($I$2="SCHTF",0,SUMIFS('1) Budget Data'!$F:$F,'1) Budget Data'!$A:$A,$I$2,'1) Budget Data'!$C:$C,Z46,'1) Budget Data'!$D:$D,$A46))</f>
        <v>0</v>
      </c>
      <c r="D46" s="117">
        <f>IF($I$2="SCHTF",0,SUMIFS('3) Draw Data'!$E:$E,'3) Draw Data'!$B:$B,$Z46,'3) Draw Data'!$C:$C,$A46,'3) Draw Data'!$I:$I,D$4,'3) Draw Data'!$A:$A,$I$2))</f>
        <v>0</v>
      </c>
      <c r="E46" s="117">
        <f>IF($I$2="SCHTF",0,SUMIFS('3) Draw Data'!$E:$E,'3) Draw Data'!$B:$B,$Z46,'3) Draw Data'!$C:$C,$A46,'3) Draw Data'!$I:$I,E$4,'3) Draw Data'!$A:$A,$I$2))</f>
        <v>0</v>
      </c>
      <c r="F46" s="117">
        <f>IF($I$2="SCHTF",0,SUMIFS('3) Draw Data'!$E:$E,'3) Draw Data'!$B:$B,$Z46,'3) Draw Data'!$C:$C,$A46,'3) Draw Data'!$I:$I,F$4,'3) Draw Data'!$A:$A,$I$2))</f>
        <v>0</v>
      </c>
      <c r="G46" s="117">
        <f>IF($I$2="SCHTF",0,SUMIFS('3) Draw Data'!$E:$E,'3) Draw Data'!$B:$B,$Z46,'3) Draw Data'!$C:$C,$A46,'3) Draw Data'!$I:$I,G$4,'3) Draw Data'!$A:$A,$I$2))</f>
        <v>0</v>
      </c>
      <c r="H46" s="117">
        <f>IF($I$2="SCHTF",0,SUMIFS('3) Draw Data'!$E:$E,'3) Draw Data'!$B:$B,$Z46,'3) Draw Data'!$C:$C,$A46,'3) Draw Data'!$I:$I,H$4,'3) Draw Data'!$A:$A,$I$2))</f>
        <v>0</v>
      </c>
      <c r="I46" s="117">
        <f>IF($I$2="SCHTF",0,SUMIFS('3) Draw Data'!$E:$E,'3) Draw Data'!$B:$B,$Z46,'3) Draw Data'!$C:$C,$A46,'3) Draw Data'!$I:$I,I$4,'3) Draw Data'!$A:$A,$I$2))</f>
        <v>0</v>
      </c>
      <c r="J46" s="117">
        <f>IF($I$2="SCHTF",0,SUMIFS('3) Draw Data'!$E:$E,'3) Draw Data'!$B:$B,$Z46,'3) Draw Data'!$C:$C,$A46,'3) Draw Data'!$I:$I,J$4,'3) Draw Data'!$A:$A,$I$2))</f>
        <v>0</v>
      </c>
      <c r="K46" s="117">
        <f>IF($I$2="SCHTF",0,SUMIFS('3) Draw Data'!$E:$E,'3) Draw Data'!$B:$B,$Z46,'3) Draw Data'!$C:$C,$A46,'3) Draw Data'!$I:$I,K$4,'3) Draw Data'!$A:$A,$I$2))</f>
        <v>0</v>
      </c>
      <c r="L46" s="117">
        <f>IF($I$2="SCHTF",0,SUMIFS('3) Draw Data'!$E:$E,'3) Draw Data'!$B:$B,$Z46,'3) Draw Data'!$C:$C,$A46,'3) Draw Data'!$I:$I,L$4,'3) Draw Data'!$A:$A,$I$2))</f>
        <v>0</v>
      </c>
      <c r="M46" s="160">
        <f t="shared" si="13"/>
        <v>0</v>
      </c>
      <c r="N46" s="117">
        <f>IF($I$2="SCHTF",0,SUMIFS('3) Draw Data'!$E:$E,'3) Draw Data'!$B:$B,$Z46,'3) Draw Data'!$C:$C,$A46,'3) Draw Data'!$I:$I,N$4,'3) Draw Data'!$A:$A,$I$2))</f>
        <v>0</v>
      </c>
      <c r="O46" s="117">
        <f>IF($I$2="SCHTF",0,SUMIFS('3) Draw Data'!$E:$E,'3) Draw Data'!$B:$B,$Z46,'3) Draw Data'!$C:$C,$A46,'3) Draw Data'!$I:$I,O$4,'3) Draw Data'!$A:$A,$I$2))</f>
        <v>0</v>
      </c>
      <c r="P46" s="117">
        <f>IF($I$2="SCHTF",0,SUMIFS('3) Draw Data'!$E:$E,'3) Draw Data'!$B:$B,$Z46,'3) Draw Data'!$C:$C,$A46,'3) Draw Data'!$I:$I,P$4,'3) Draw Data'!$A:$A,$I$2))</f>
        <v>0</v>
      </c>
      <c r="Q46" s="117">
        <f>IF($I$2="SCHTF",0,SUMIFS('3) Draw Data'!$E:$E,'3) Draw Data'!$B:$B,$Z46,'3) Draw Data'!$C:$C,$A46,'3) Draw Data'!$I:$I,Q$4,'3) Draw Data'!$A:$A,$I$2))</f>
        <v>0</v>
      </c>
      <c r="R46" s="117">
        <f>IF($I$2="SCHTF",0,SUMIFS('3) Draw Data'!$E:$E,'3) Draw Data'!$B:$B,$Z46,'3) Draw Data'!$C:$C,$A46,'3) Draw Data'!$I:$I,R$4,'3) Draw Data'!$A:$A,$I$2))</f>
        <v>0</v>
      </c>
      <c r="S46" s="117">
        <f>IF($I$2="SCHTF",0,SUMIFS('3) Draw Data'!$E:$E,'3) Draw Data'!$B:$B,$Z46,'3) Draw Data'!$C:$C,$A46,'3) Draw Data'!$I:$I,S$4,'3) Draw Data'!$A:$A,$I$2))</f>
        <v>0</v>
      </c>
      <c r="T46" s="117">
        <f>IF($I$2="SCHTF",0,SUMIFS('3) Draw Data'!$E:$E,'3) Draw Data'!$B:$B,$Z46,'3) Draw Data'!$C:$C,$A46,'3) Draw Data'!$I:$I,T$4,'3) Draw Data'!$A:$A,$I$2))</f>
        <v>0</v>
      </c>
      <c r="U46" s="117">
        <f>IF($I$2="SCHTF",0,SUMIFS('3) Draw Data'!$E:$E,'3) Draw Data'!$B:$B,$Z46,'3) Draw Data'!$C:$C,$A46,'3) Draw Data'!$I:$I,U$4,'3) Draw Data'!$A:$A,$I$2))</f>
        <v>0</v>
      </c>
      <c r="V46" s="117">
        <f>IF($I$2="SCHTF",0,SUMIFS('3) Draw Data'!$E:$E,'3) Draw Data'!$B:$B,$Z46,'3) Draw Data'!$C:$C,$A46,'3) Draw Data'!$I:$I,V$4,'3) Draw Data'!$A:$A,$I$2))</f>
        <v>0</v>
      </c>
      <c r="W46" s="160">
        <f t="shared" si="1"/>
        <v>0</v>
      </c>
      <c r="X46" s="121">
        <v>7</v>
      </c>
      <c r="Y46" s="227">
        <f>J50</f>
        <v>0</v>
      </c>
      <c r="Z46" s="224" t="s">
        <v>47</v>
      </c>
      <c r="AA46" s="223"/>
      <c r="AB46" s="270"/>
      <c r="AC46" s="270"/>
      <c r="AD46" s="270"/>
    </row>
    <row r="47" spans="1:30" ht="15.75" customHeight="1">
      <c r="A47" s="440" t="s">
        <v>210</v>
      </c>
      <c r="B47" s="474"/>
      <c r="C47" s="116">
        <f>IF($I$2="SCHTF",0,SUMIFS('1) Budget Data'!$F:$F,'1) Budget Data'!$A:$A,$I$2,'1) Budget Data'!$C:$C,Z47,'1) Budget Data'!$D:$D,$A47))</f>
        <v>0</v>
      </c>
      <c r="D47" s="117">
        <f>IF($I$2="SCHTF",0,SUMIFS('3) Draw Data'!$E:$E,'3) Draw Data'!$B:$B,$Z47,'3) Draw Data'!$C:$C,$A47,'3) Draw Data'!$I:$I,D$4,'3) Draw Data'!$A:$A,$I$2))</f>
        <v>0</v>
      </c>
      <c r="E47" s="117">
        <f>IF($I$2="SCHTF",0,SUMIFS('3) Draw Data'!$E:$E,'3) Draw Data'!$B:$B,$Z47,'3) Draw Data'!$C:$C,$A47,'3) Draw Data'!$I:$I,E$4,'3) Draw Data'!$A:$A,$I$2))</f>
        <v>0</v>
      </c>
      <c r="F47" s="117">
        <f>IF($I$2="SCHTF",0,SUMIFS('3) Draw Data'!$E:$E,'3) Draw Data'!$B:$B,$Z47,'3) Draw Data'!$C:$C,$A47,'3) Draw Data'!$I:$I,F$4,'3) Draw Data'!$A:$A,$I$2))</f>
        <v>0</v>
      </c>
      <c r="G47" s="117">
        <f>IF($I$2="SCHTF",0,SUMIFS('3) Draw Data'!$E:$E,'3) Draw Data'!$B:$B,$Z47,'3) Draw Data'!$C:$C,$A47,'3) Draw Data'!$I:$I,G$4,'3) Draw Data'!$A:$A,$I$2))</f>
        <v>0</v>
      </c>
      <c r="H47" s="117">
        <f>IF($I$2="SCHTF",0,SUMIFS('3) Draw Data'!$E:$E,'3) Draw Data'!$B:$B,$Z47,'3) Draw Data'!$C:$C,$A47,'3) Draw Data'!$I:$I,H$4,'3) Draw Data'!$A:$A,$I$2))</f>
        <v>0</v>
      </c>
      <c r="I47" s="117">
        <f>IF($I$2="SCHTF",0,SUMIFS('3) Draw Data'!$E:$E,'3) Draw Data'!$B:$B,$Z47,'3) Draw Data'!$C:$C,$A47,'3) Draw Data'!$I:$I,I$4,'3) Draw Data'!$A:$A,$I$2))</f>
        <v>0</v>
      </c>
      <c r="J47" s="117">
        <f>IF($I$2="SCHTF",0,SUMIFS('3) Draw Data'!$E:$E,'3) Draw Data'!$B:$B,$Z47,'3) Draw Data'!$C:$C,$A47,'3) Draw Data'!$I:$I,J$4,'3) Draw Data'!$A:$A,$I$2))</f>
        <v>0</v>
      </c>
      <c r="K47" s="117">
        <f>IF($I$2="SCHTF",0,SUMIFS('3) Draw Data'!$E:$E,'3) Draw Data'!$B:$B,$Z47,'3) Draw Data'!$C:$C,$A47,'3) Draw Data'!$I:$I,K$4,'3) Draw Data'!$A:$A,$I$2))</f>
        <v>0</v>
      </c>
      <c r="L47" s="117">
        <f>IF($I$2="SCHTF",0,SUMIFS('3) Draw Data'!$E:$E,'3) Draw Data'!$B:$B,$Z47,'3) Draw Data'!$C:$C,$A47,'3) Draw Data'!$I:$I,L$4,'3) Draw Data'!$A:$A,$I$2))</f>
        <v>0</v>
      </c>
      <c r="M47" s="160">
        <f t="shared" si="13"/>
        <v>0</v>
      </c>
      <c r="N47" s="117">
        <f>IF($I$2="SCHTF",0,SUMIFS('3) Draw Data'!$E:$E,'3) Draw Data'!$B:$B,$Z47,'3) Draw Data'!$C:$C,$A47,'3) Draw Data'!$I:$I,N$4,'3) Draw Data'!$A:$A,$I$2))</f>
        <v>0</v>
      </c>
      <c r="O47" s="117">
        <f>IF($I$2="SCHTF",0,SUMIFS('3) Draw Data'!$E:$E,'3) Draw Data'!$B:$B,$Z47,'3) Draw Data'!$C:$C,$A47,'3) Draw Data'!$I:$I,O$4,'3) Draw Data'!$A:$A,$I$2))</f>
        <v>0</v>
      </c>
      <c r="P47" s="117">
        <f>IF($I$2="SCHTF",0,SUMIFS('3) Draw Data'!$E:$E,'3) Draw Data'!$B:$B,$Z47,'3) Draw Data'!$C:$C,$A47,'3) Draw Data'!$I:$I,P$4,'3) Draw Data'!$A:$A,$I$2))</f>
        <v>0</v>
      </c>
      <c r="Q47" s="117">
        <f>IF($I$2="SCHTF",0,SUMIFS('3) Draw Data'!$E:$E,'3) Draw Data'!$B:$B,$Z47,'3) Draw Data'!$C:$C,$A47,'3) Draw Data'!$I:$I,Q$4,'3) Draw Data'!$A:$A,$I$2))</f>
        <v>0</v>
      </c>
      <c r="R47" s="117">
        <f>IF($I$2="SCHTF",0,SUMIFS('3) Draw Data'!$E:$E,'3) Draw Data'!$B:$B,$Z47,'3) Draw Data'!$C:$C,$A47,'3) Draw Data'!$I:$I,R$4,'3) Draw Data'!$A:$A,$I$2))</f>
        <v>0</v>
      </c>
      <c r="S47" s="117">
        <f>IF($I$2="SCHTF",0,SUMIFS('3) Draw Data'!$E:$E,'3) Draw Data'!$B:$B,$Z47,'3) Draw Data'!$C:$C,$A47,'3) Draw Data'!$I:$I,S$4,'3) Draw Data'!$A:$A,$I$2))</f>
        <v>0</v>
      </c>
      <c r="T47" s="117">
        <f>IF($I$2="SCHTF",0,SUMIFS('3) Draw Data'!$E:$E,'3) Draw Data'!$B:$B,$Z47,'3) Draw Data'!$C:$C,$A47,'3) Draw Data'!$I:$I,T$4,'3) Draw Data'!$A:$A,$I$2))</f>
        <v>0</v>
      </c>
      <c r="U47" s="117">
        <f>IF($I$2="SCHTF",0,SUMIFS('3) Draw Data'!$E:$E,'3) Draw Data'!$B:$B,$Z47,'3) Draw Data'!$C:$C,$A47,'3) Draw Data'!$I:$I,U$4,'3) Draw Data'!$A:$A,$I$2))</f>
        <v>0</v>
      </c>
      <c r="V47" s="117">
        <f>IF($I$2="SCHTF",0,SUMIFS('3) Draw Data'!$E:$E,'3) Draw Data'!$B:$B,$Z47,'3) Draw Data'!$C:$C,$A47,'3) Draw Data'!$I:$I,V$4,'3) Draw Data'!$A:$A,$I$2))</f>
        <v>0</v>
      </c>
      <c r="W47" s="160">
        <f t="shared" si="1"/>
        <v>0</v>
      </c>
      <c r="X47" s="121">
        <v>8</v>
      </c>
      <c r="Y47" s="227">
        <f>K50</f>
        <v>0</v>
      </c>
      <c r="Z47" s="224" t="s">
        <v>47</v>
      </c>
      <c r="AA47" s="223"/>
      <c r="AB47" s="270"/>
      <c r="AC47" s="270"/>
      <c r="AD47" s="270"/>
    </row>
    <row r="48" spans="1:30" ht="15.75" customHeight="1">
      <c r="A48" s="440" t="s">
        <v>26</v>
      </c>
      <c r="B48" s="474"/>
      <c r="C48" s="116">
        <f>SUMIFS('1) Budget Data'!$F:$F,'1) Budget Data'!$A:$A,$I$2,'1) Budget Data'!$C:$C,Z48,'1) Budget Data'!$D:$D,$A48)</f>
        <v>0</v>
      </c>
      <c r="D48" s="123">
        <f>SUMIFS('3) Draw Data'!$E:$E,'3) Draw Data'!$B:$B,$Z48,'3) Draw Data'!$C:$C,$A48,'3) Draw Data'!$I:$I,D$4,'3) Draw Data'!$A:$A,$I$2)</f>
        <v>0</v>
      </c>
      <c r="E48" s="123">
        <f>SUMIFS('3) Draw Data'!$E:$E,'3) Draw Data'!$B:$B,$Z48,'3) Draw Data'!$C:$C,$A48,'3) Draw Data'!$I:$I,E$4,'3) Draw Data'!$A:$A,$I$2)</f>
        <v>0</v>
      </c>
      <c r="F48" s="123">
        <f>SUMIFS('3) Draw Data'!$E:$E,'3) Draw Data'!$B:$B,$Z48,'3) Draw Data'!$C:$C,$A48,'3) Draw Data'!$I:$I,F$4,'3) Draw Data'!$A:$A,$I$2)</f>
        <v>0</v>
      </c>
      <c r="G48" s="123">
        <f>SUMIFS('3) Draw Data'!$E:$E,'3) Draw Data'!$B:$B,$Z48,'3) Draw Data'!$C:$C,$A48,'3) Draw Data'!$I:$I,G$4,'3) Draw Data'!$A:$A,$I$2)</f>
        <v>0</v>
      </c>
      <c r="H48" s="123">
        <f>SUMIFS('3) Draw Data'!$E:$E,'3) Draw Data'!$B:$B,$Z48,'3) Draw Data'!$C:$C,$A48,'3) Draw Data'!$I:$I,H$4,'3) Draw Data'!$A:$A,$I$2)</f>
        <v>0</v>
      </c>
      <c r="I48" s="123">
        <f>SUMIFS('3) Draw Data'!$E:$E,'3) Draw Data'!$B:$B,$Z48,'3) Draw Data'!$C:$C,$A48,'3) Draw Data'!$I:$I,I$4,'3) Draw Data'!$A:$A,$I$2)</f>
        <v>0</v>
      </c>
      <c r="J48" s="123">
        <f>SUMIFS('3) Draw Data'!$E:$E,'3) Draw Data'!$B:$B,$Z48,'3) Draw Data'!$C:$C,$A48,'3) Draw Data'!$I:$I,J$4,'3) Draw Data'!$A:$A,$I$2)</f>
        <v>0</v>
      </c>
      <c r="K48" s="123">
        <f>SUMIFS('3) Draw Data'!$E:$E,'3) Draw Data'!$B:$B,$Z48,'3) Draw Data'!$C:$C,$A48,'3) Draw Data'!$I:$I,K$4,'3) Draw Data'!$A:$A,$I$2)</f>
        <v>0</v>
      </c>
      <c r="L48" s="123">
        <f>SUMIFS('3) Draw Data'!$E:$E,'3) Draw Data'!$B:$B,$Z48,'3) Draw Data'!$C:$C,$A48,'3) Draw Data'!$I:$I,L$4,'3) Draw Data'!$A:$A,$I$2)</f>
        <v>0</v>
      </c>
      <c r="M48" s="160">
        <f t="shared" si="13"/>
        <v>0</v>
      </c>
      <c r="N48" s="123">
        <f>SUMIFS('3) Draw Data'!$E:$E,'3) Draw Data'!$B:$B,$Z48,'3) Draw Data'!$C:$C,$A48,'3) Draw Data'!$I:$I,N$4,'3) Draw Data'!$A:$A,$I$2)</f>
        <v>0</v>
      </c>
      <c r="O48" s="123">
        <f>SUMIFS('3) Draw Data'!$E:$E,'3) Draw Data'!$B:$B,$Z48,'3) Draw Data'!$C:$C,$A48,'3) Draw Data'!$I:$I,O$4,'3) Draw Data'!$A:$A,$I$2)</f>
        <v>0</v>
      </c>
      <c r="P48" s="123">
        <f>SUMIFS('3) Draw Data'!$E:$E,'3) Draw Data'!$B:$B,$Z48,'3) Draw Data'!$C:$C,$A48,'3) Draw Data'!$I:$I,P$4,'3) Draw Data'!$A:$A,$I$2)</f>
        <v>0</v>
      </c>
      <c r="Q48" s="123">
        <f>SUMIFS('3) Draw Data'!$E:$E,'3) Draw Data'!$B:$B,$Z48,'3) Draw Data'!$C:$C,$A48,'3) Draw Data'!$I:$I,Q$4,'3) Draw Data'!$A:$A,$I$2)</f>
        <v>0</v>
      </c>
      <c r="R48" s="123">
        <f>SUMIFS('3) Draw Data'!$E:$E,'3) Draw Data'!$B:$B,$Z48,'3) Draw Data'!$C:$C,$A48,'3) Draw Data'!$I:$I,R$4,'3) Draw Data'!$A:$A,$I$2)</f>
        <v>0</v>
      </c>
      <c r="S48" s="123">
        <f>SUMIFS('3) Draw Data'!$E:$E,'3) Draw Data'!$B:$B,$Z48,'3) Draw Data'!$C:$C,$A48,'3) Draw Data'!$I:$I,S$4,'3) Draw Data'!$A:$A,$I$2)</f>
        <v>0</v>
      </c>
      <c r="T48" s="123">
        <f>SUMIFS('3) Draw Data'!$E:$E,'3) Draw Data'!$B:$B,$Z48,'3) Draw Data'!$C:$C,$A48,'3) Draw Data'!$I:$I,T$4,'3) Draw Data'!$A:$A,$I$2)</f>
        <v>0</v>
      </c>
      <c r="U48" s="123">
        <f>SUMIFS('3) Draw Data'!$E:$E,'3) Draw Data'!$B:$B,$Z48,'3) Draw Data'!$C:$C,$A48,'3) Draw Data'!$I:$I,U$4,'3) Draw Data'!$A:$A,$I$2)</f>
        <v>0</v>
      </c>
      <c r="V48" s="123">
        <f>SUMIFS('3) Draw Data'!$E:$E,'3) Draw Data'!$B:$B,$Z48,'3) Draw Data'!$C:$C,$A48,'3) Draw Data'!$I:$I,V$4,'3) Draw Data'!$A:$A,$I$2)</f>
        <v>0</v>
      </c>
      <c r="W48" s="160">
        <f t="shared" si="1"/>
        <v>0</v>
      </c>
      <c r="X48" s="121">
        <v>9</v>
      </c>
      <c r="Y48" s="227">
        <f>L50</f>
        <v>0</v>
      </c>
      <c r="Z48" s="224" t="s">
        <v>47</v>
      </c>
      <c r="AA48" s="223"/>
      <c r="AB48" s="270"/>
      <c r="AC48" s="270"/>
      <c r="AD48" s="270"/>
    </row>
    <row r="49" spans="1:30" ht="15.75" customHeight="1">
      <c r="A49" s="154" t="s">
        <v>35</v>
      </c>
      <c r="B49" s="265" t="str">
        <f>'2) 15-C-Budget Summary'!B54</f>
        <v>ExplanationDR</v>
      </c>
      <c r="C49" s="116">
        <f>SUMIFS('1) Budget Data'!$F:$F,'1) Budget Data'!$A:$A,$I$2,'1) Budget Data'!$C:$C,Z49,'1) Budget Data'!$D:$D,$A49)</f>
        <v>0</v>
      </c>
      <c r="D49" s="123">
        <f>SUMIFS('3) Draw Data'!$E:$E,'3) Draw Data'!$B:$B,$Z49,'3) Draw Data'!$C:$C,$A49,'3) Draw Data'!$I:$I,D$4,'3) Draw Data'!$A:$A,$I$2)</f>
        <v>0</v>
      </c>
      <c r="E49" s="123">
        <f>SUMIFS('3) Draw Data'!$E:$E,'3) Draw Data'!$B:$B,$Z49,'3) Draw Data'!$C:$C,$A49,'3) Draw Data'!$I:$I,E$4,'3) Draw Data'!$A:$A,$I$2)</f>
        <v>0</v>
      </c>
      <c r="F49" s="123">
        <f>SUMIFS('3) Draw Data'!$E:$E,'3) Draw Data'!$B:$B,$Z49,'3) Draw Data'!$C:$C,$A49,'3) Draw Data'!$I:$I,F$4,'3) Draw Data'!$A:$A,$I$2)</f>
        <v>0</v>
      </c>
      <c r="G49" s="123">
        <f>SUMIFS('3) Draw Data'!$E:$E,'3) Draw Data'!$B:$B,$Z49,'3) Draw Data'!$C:$C,$A49,'3) Draw Data'!$I:$I,G$4,'3) Draw Data'!$A:$A,$I$2)</f>
        <v>0</v>
      </c>
      <c r="H49" s="123">
        <f>SUMIFS('3) Draw Data'!$E:$E,'3) Draw Data'!$B:$B,$Z49,'3) Draw Data'!$C:$C,$A49,'3) Draw Data'!$I:$I,H$4,'3) Draw Data'!$A:$A,$I$2)</f>
        <v>0</v>
      </c>
      <c r="I49" s="123">
        <f>SUMIFS('3) Draw Data'!$E:$E,'3) Draw Data'!$B:$B,$Z49,'3) Draw Data'!$C:$C,$A49,'3) Draw Data'!$I:$I,I$4,'3) Draw Data'!$A:$A,$I$2)</f>
        <v>0</v>
      </c>
      <c r="J49" s="123">
        <f>SUMIFS('3) Draw Data'!$E:$E,'3) Draw Data'!$B:$B,$Z49,'3) Draw Data'!$C:$C,$A49,'3) Draw Data'!$I:$I,J$4,'3) Draw Data'!$A:$A,$I$2)</f>
        <v>0</v>
      </c>
      <c r="K49" s="123">
        <f>SUMIFS('3) Draw Data'!$E:$E,'3) Draw Data'!$B:$B,$Z49,'3) Draw Data'!$C:$C,$A49,'3) Draw Data'!$I:$I,K$4,'3) Draw Data'!$A:$A,$I$2)</f>
        <v>0</v>
      </c>
      <c r="L49" s="123">
        <f>SUMIFS('3) Draw Data'!$E:$E,'3) Draw Data'!$B:$B,$Z49,'3) Draw Data'!$C:$C,$A49,'3) Draw Data'!$I:$I,L$4,'3) Draw Data'!$A:$A,$I$2)</f>
        <v>0</v>
      </c>
      <c r="M49" s="160">
        <f t="shared" si="13"/>
        <v>0</v>
      </c>
      <c r="N49" s="117">
        <f>SUMIFS('3) Draw Data'!$E:$E,'3) Draw Data'!$B:$B,$Z49,'3) Draw Data'!$C:$C,$A49,'3) Draw Data'!$I:$I,N$4,'3) Draw Data'!$A:$A,$I$2)</f>
        <v>0</v>
      </c>
      <c r="O49" s="117">
        <f>SUMIFS('3) Draw Data'!$E:$E,'3) Draw Data'!$B:$B,$Z49,'3) Draw Data'!$C:$C,$A49,'3) Draw Data'!$I:$I,O$4,'3) Draw Data'!$A:$A,$I$2)</f>
        <v>0</v>
      </c>
      <c r="P49" s="117">
        <f>SUMIFS('3) Draw Data'!$E:$E,'3) Draw Data'!$B:$B,$Z49,'3) Draw Data'!$C:$C,$A49,'3) Draw Data'!$I:$I,P$4,'3) Draw Data'!$A:$A,$I$2)</f>
        <v>0</v>
      </c>
      <c r="Q49" s="117">
        <f>SUMIFS('3) Draw Data'!$E:$E,'3) Draw Data'!$B:$B,$Z49,'3) Draw Data'!$C:$C,$A49,'3) Draw Data'!$I:$I,Q$4,'3) Draw Data'!$A:$A,$I$2)</f>
        <v>0</v>
      </c>
      <c r="R49" s="117">
        <f>SUMIFS('3) Draw Data'!$E:$E,'3) Draw Data'!$B:$B,$Z49,'3) Draw Data'!$C:$C,$A49,'3) Draw Data'!$I:$I,R$4,'3) Draw Data'!$A:$A,$I$2)</f>
        <v>0</v>
      </c>
      <c r="S49" s="117">
        <f>SUMIFS('3) Draw Data'!$E:$E,'3) Draw Data'!$B:$B,$Z49,'3) Draw Data'!$C:$C,$A49,'3) Draw Data'!$I:$I,S$4,'3) Draw Data'!$A:$A,$I$2)</f>
        <v>0</v>
      </c>
      <c r="T49" s="117">
        <f>SUMIFS('3) Draw Data'!$E:$E,'3) Draw Data'!$B:$B,$Z49,'3) Draw Data'!$C:$C,$A49,'3) Draw Data'!$I:$I,T$4,'3) Draw Data'!$A:$A,$I$2)</f>
        <v>0</v>
      </c>
      <c r="U49" s="117">
        <f>SUMIFS('3) Draw Data'!$E:$E,'3) Draw Data'!$B:$B,$Z49,'3) Draw Data'!$C:$C,$A49,'3) Draw Data'!$I:$I,U$4,'3) Draw Data'!$A:$A,$I$2)</f>
        <v>0</v>
      </c>
      <c r="V49" s="117">
        <f>SUMIFS('3) Draw Data'!$E:$E,'3) Draw Data'!$B:$B,$Z49,'3) Draw Data'!$C:$C,$A49,'3) Draw Data'!$I:$I,V$4,'3) Draw Data'!$A:$A,$I$2)</f>
        <v>0</v>
      </c>
      <c r="W49" s="160">
        <f t="shared" si="1"/>
        <v>0</v>
      </c>
      <c r="X49" s="121"/>
      <c r="Y49" s="227"/>
      <c r="Z49" s="224" t="s">
        <v>47</v>
      </c>
      <c r="AA49" s="223"/>
      <c r="AB49" s="270"/>
      <c r="AC49" s="270"/>
      <c r="AD49" s="270"/>
    </row>
    <row r="50" spans="1:30" ht="15">
      <c r="A50" s="472" t="s">
        <v>124</v>
      </c>
      <c r="B50" s="473"/>
      <c r="C50" s="162">
        <f>+C6+C11+C18+C26+C32+C36+C44+SUM(C45:C49)</f>
        <v>0</v>
      </c>
      <c r="D50" s="162">
        <f t="shared" ref="D50:W50" si="14">+D6+D11+D18+D26+D32+D36+D44+SUM(D45:D49)</f>
        <v>0</v>
      </c>
      <c r="E50" s="162">
        <f t="shared" si="14"/>
        <v>0</v>
      </c>
      <c r="F50" s="162">
        <f t="shared" si="14"/>
        <v>0</v>
      </c>
      <c r="G50" s="162">
        <f t="shared" si="14"/>
        <v>0</v>
      </c>
      <c r="H50" s="162">
        <f t="shared" si="14"/>
        <v>0</v>
      </c>
      <c r="I50" s="162">
        <f t="shared" si="14"/>
        <v>0</v>
      </c>
      <c r="J50" s="162">
        <f t="shared" si="14"/>
        <v>0</v>
      </c>
      <c r="K50" s="162">
        <f t="shared" si="14"/>
        <v>0</v>
      </c>
      <c r="L50" s="162">
        <f t="shared" si="14"/>
        <v>0</v>
      </c>
      <c r="M50" s="162">
        <f t="shared" si="14"/>
        <v>0</v>
      </c>
      <c r="N50" s="162">
        <f t="shared" si="14"/>
        <v>0</v>
      </c>
      <c r="O50" s="162">
        <f t="shared" si="14"/>
        <v>0</v>
      </c>
      <c r="P50" s="162">
        <f t="shared" si="14"/>
        <v>0</v>
      </c>
      <c r="Q50" s="162">
        <f t="shared" si="14"/>
        <v>0</v>
      </c>
      <c r="R50" s="162">
        <f t="shared" si="14"/>
        <v>0</v>
      </c>
      <c r="S50" s="162">
        <f t="shared" si="14"/>
        <v>0</v>
      </c>
      <c r="T50" s="162">
        <f t="shared" si="14"/>
        <v>0</v>
      </c>
      <c r="U50" s="162">
        <f t="shared" si="14"/>
        <v>0</v>
      </c>
      <c r="V50" s="162">
        <f t="shared" si="14"/>
        <v>0</v>
      </c>
      <c r="W50" s="162">
        <f t="shared" si="14"/>
        <v>0</v>
      </c>
      <c r="X50" s="56"/>
      <c r="Y50" s="228"/>
      <c r="Z50" s="223"/>
      <c r="AA50" s="223"/>
      <c r="AB50" s="270"/>
      <c r="AC50" s="270"/>
      <c r="AD50" s="270"/>
    </row>
    <row r="51" spans="1:30">
      <c r="E51" s="124"/>
      <c r="F51" s="124"/>
      <c r="G51" s="124"/>
      <c r="H51" s="124"/>
      <c r="I51" s="124"/>
      <c r="J51" s="124"/>
      <c r="K51" s="124"/>
      <c r="L51" s="124"/>
      <c r="M51" s="124"/>
      <c r="N51" s="124"/>
      <c r="O51" s="124"/>
      <c r="P51" s="124"/>
      <c r="Q51" s="124"/>
      <c r="R51" s="124"/>
      <c r="S51" s="124"/>
      <c r="T51" s="124"/>
      <c r="U51" s="124"/>
      <c r="V51" s="124"/>
      <c r="Y51" s="225"/>
      <c r="Z51" s="225"/>
      <c r="AA51" s="225"/>
    </row>
    <row r="52" spans="1:30" ht="24" customHeight="1">
      <c r="A52" s="142"/>
      <c r="B52" s="261" t="s">
        <v>132</v>
      </c>
      <c r="E52" s="454"/>
      <c r="F52" s="454"/>
      <c r="G52" s="259"/>
      <c r="H52" s="455"/>
      <c r="I52" s="455"/>
      <c r="J52" s="455"/>
      <c r="K52" s="208"/>
      <c r="L52" s="208"/>
      <c r="N52" s="97"/>
      <c r="P52" s="143"/>
      <c r="Q52" s="97"/>
      <c r="R52" s="97"/>
      <c r="S52" s="97"/>
      <c r="T52" s="97"/>
      <c r="U52" s="97"/>
      <c r="V52" s="471"/>
      <c r="W52" s="471"/>
      <c r="Y52" s="225"/>
      <c r="Z52" s="225"/>
      <c r="AA52" s="225"/>
    </row>
    <row r="53" spans="1:30">
      <c r="A53" s="207" t="s">
        <v>148</v>
      </c>
      <c r="G53" s="260" t="s">
        <v>203</v>
      </c>
      <c r="L53" s="471" t="str">
        <f>'2) 15-C-Budget Summary'!P58</f>
        <v>Rev: 04/30/2025</v>
      </c>
      <c r="M53" s="471"/>
      <c r="R53" s="260" t="s">
        <v>204</v>
      </c>
      <c r="V53" s="471" t="str">
        <f>L53</f>
        <v>Rev: 04/30/2025</v>
      </c>
      <c r="W53" s="471"/>
      <c r="Y53" s="225"/>
      <c r="Z53" s="225"/>
      <c r="AA53" s="225"/>
    </row>
    <row r="55" spans="1:30" hidden="1">
      <c r="E55" s="118"/>
    </row>
    <row r="59" spans="1:30" hidden="1">
      <c r="Z59" s="270"/>
    </row>
    <row r="65" spans="24:24" hidden="1">
      <c r="X65" s="118"/>
    </row>
  </sheetData>
  <sheetProtection algorithmName="SHA-512" hashValue="XbUFNWk2yP0BSQxzW5+bKdRL965BHdKwpaHzSU0hUMgzAlVtUuGHyJQ9MSDgj87n25wFodigBgW8H1Hj6o/0bA==" saltValue="6B1VDHXCr6QmAtxQf83lKA==" spinCount="100000" sheet="1" objects="1" scenarios="1"/>
  <mergeCells count="53">
    <mergeCell ref="S2:T2"/>
    <mergeCell ref="L53:M53"/>
    <mergeCell ref="V52:W52"/>
    <mergeCell ref="V53:W53"/>
    <mergeCell ref="A50:B50"/>
    <mergeCell ref="A44:B44"/>
    <mergeCell ref="A45:B45"/>
    <mergeCell ref="A46:B46"/>
    <mergeCell ref="A47:B47"/>
    <mergeCell ref="A48:B48"/>
    <mergeCell ref="A37:B37"/>
    <mergeCell ref="A38:B38"/>
    <mergeCell ref="A39:B39"/>
    <mergeCell ref="A40:B40"/>
    <mergeCell ref="A41:B41"/>
    <mergeCell ref="A30:B30"/>
    <mergeCell ref="A32:B32"/>
    <mergeCell ref="A33:B33"/>
    <mergeCell ref="A34:B34"/>
    <mergeCell ref="A36:B36"/>
    <mergeCell ref="A24:B24"/>
    <mergeCell ref="A26:B26"/>
    <mergeCell ref="A27:B27"/>
    <mergeCell ref="A28:B28"/>
    <mergeCell ref="A29:B29"/>
    <mergeCell ref="A19:B19"/>
    <mergeCell ref="A20:B20"/>
    <mergeCell ref="A21:B21"/>
    <mergeCell ref="A22:B22"/>
    <mergeCell ref="A23:B23"/>
    <mergeCell ref="A12:B12"/>
    <mergeCell ref="A13:B13"/>
    <mergeCell ref="A14:B14"/>
    <mergeCell ref="A15:B15"/>
    <mergeCell ref="A18:B18"/>
    <mergeCell ref="A16:B16"/>
    <mergeCell ref="A6:B6"/>
    <mergeCell ref="A7:B7"/>
    <mergeCell ref="A8:B8"/>
    <mergeCell ref="A9:B9"/>
    <mergeCell ref="A11:B11"/>
    <mergeCell ref="A1:C1"/>
    <mergeCell ref="I2:K2"/>
    <mergeCell ref="A2:B2"/>
    <mergeCell ref="C2:E2"/>
    <mergeCell ref="A3:B3"/>
    <mergeCell ref="G2:H2"/>
    <mergeCell ref="E52:F52"/>
    <mergeCell ref="H52:J52"/>
    <mergeCell ref="N1:P1"/>
    <mergeCell ref="N2:O2"/>
    <mergeCell ref="N3:O3"/>
    <mergeCell ref="P2:R2"/>
  </mergeCells>
  <phoneticPr fontId="15" type="noConversion"/>
  <conditionalFormatting sqref="C3:E3">
    <cfRule type="cellIs" dxfId="22" priority="49" operator="equal">
      <formula>0</formula>
    </cfRule>
  </conditionalFormatting>
  <conditionalFormatting sqref="C19:L19 N19:V19 C24:L24 C27:L28 N27:V28 C37:L37 N37:V37 C45:L46 N45:V46">
    <cfRule type="expression" dxfId="21" priority="50">
      <formula>$I$2="SCHTF"</formula>
    </cfRule>
  </conditionalFormatting>
  <conditionalFormatting sqref="C33:L35">
    <cfRule type="expression" dxfId="20" priority="11">
      <formula>$I$2="SCHTF"</formula>
    </cfRule>
  </conditionalFormatting>
  <conditionalFormatting sqref="C41:L43">
    <cfRule type="expression" dxfId="19" priority="13">
      <formula>$I$2="SCHTF"</formula>
    </cfRule>
  </conditionalFormatting>
  <conditionalFormatting sqref="N24:V24">
    <cfRule type="expression" dxfId="18" priority="16">
      <formula>$I$2="SCHTF"</formula>
    </cfRule>
  </conditionalFormatting>
  <conditionalFormatting sqref="N33:V35">
    <cfRule type="expression" dxfId="17" priority="8">
      <formula>$I$2="SCHTF"</formula>
    </cfRule>
  </conditionalFormatting>
  <conditionalFormatting sqref="N41:V43">
    <cfRule type="expression" dxfId="16" priority="9">
      <formula>$I$2="SCHTF"</formula>
    </cfRule>
  </conditionalFormatting>
  <conditionalFormatting sqref="C47:L47">
    <cfRule type="expression" dxfId="15" priority="3">
      <formula>$I$2="SCHTF"</formula>
    </cfRule>
  </conditionalFormatting>
  <conditionalFormatting sqref="N47:V47">
    <cfRule type="expression" dxfId="14" priority="1">
      <formula>$I$2="SCHTF"</formula>
    </cfRule>
  </conditionalFormatting>
  <dataValidations xWindow="788" yWindow="294" count="1">
    <dataValidation allowBlank="1" showInputMessage="1" showErrorMessage="1" promptTitle="Source" prompt="When you pick a source, calculation will be made by the &quot;DrawData&quot; tab. There must be data in that tab in order for it to show up here._x000a__x000a_You can choose &quot;Example&quot; if you want to see how it fills out." sqref="U2:W2" xr:uid="{D18131E8-4AA7-4B0C-BDA5-1306A2939635}"/>
  </dataValidations>
  <printOptions gridLines="1"/>
  <pageMargins left="0.75" right="0.25" top="0.5" bottom="0.5" header="0.25" footer="0.25"/>
  <pageSetup scale="68" fitToWidth="0" pageOrder="overThenDown" orientation="landscape" r:id="rId1"/>
  <headerFooter alignWithMargins="0"/>
  <colBreaks count="1" manualBreakCount="1">
    <brk id="13" max="52" man="1"/>
  </colBreaks>
  <ignoredErrors>
    <ignoredError sqref="W7" unlockedFormula="1"/>
  </ignoredErrors>
  <drawing r:id="rId2"/>
  <extLst>
    <ext xmlns:x14="http://schemas.microsoft.com/office/spreadsheetml/2009/9/main" uri="{CCE6A557-97BC-4b89-ADB6-D9C93CAAB3DF}">
      <x14:dataValidations xmlns:xm="http://schemas.microsoft.com/office/excel/2006/main" xWindow="788" yWindow="294" count="1">
        <x14:dataValidation type="list" allowBlank="1" showInputMessage="1" showErrorMessage="1" promptTitle="Source" prompt="When you pick a source, calculation will be made by the &quot;DrawData&quot; tab. There must be data in that tab in order for it to show up here._x000a__x000a_You can choose &quot;Example&quot; if you want to see how it fills out." xr:uid="{00000000-0002-0000-0400-000000000000}">
          <x14:formula1>
            <xm:f>Tables!$E$16:$E$21</xm:f>
          </x14:formula1>
          <xm:sqref>I2:K2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6"/>
  <sheetViews>
    <sheetView zoomScaleNormal="100" workbookViewId="0">
      <selection activeCell="F39" sqref="F39"/>
    </sheetView>
  </sheetViews>
  <sheetFormatPr defaultColWidth="0" defaultRowHeight="12.75" zeroHeight="1"/>
  <cols>
    <col min="1" max="3" width="8.7109375" customWidth="1"/>
    <col min="4" max="5" width="11.7109375" customWidth="1"/>
    <col min="6" max="6" width="11.42578125" customWidth="1"/>
    <col min="7" max="7" width="3.140625" customWidth="1"/>
    <col min="8" max="8" width="7.42578125" customWidth="1"/>
    <col min="9" max="9" width="19.42578125" customWidth="1"/>
    <col min="10" max="10" width="10.42578125" customWidth="1"/>
    <col min="11" max="11" width="12.7109375" style="52" bestFit="1" customWidth="1"/>
    <col min="12" max="17" width="9.140625" customWidth="1"/>
    <col min="18" max="18" width="3.140625" customWidth="1"/>
    <col min="19" max="16384" width="8.7109375" hidden="1"/>
  </cols>
  <sheetData>
    <row r="1" spans="1:18" ht="24" customHeight="1" thickBot="1">
      <c r="A1" s="70" t="s">
        <v>134</v>
      </c>
      <c r="B1" s="70"/>
      <c r="C1" s="70"/>
      <c r="D1" s="70"/>
      <c r="E1" s="71"/>
      <c r="F1" s="496" t="str">
        <f>IF(I4="Enter Source","Enter Source",IF(OR(I4="HOME",I4="NSP"),I4&amp;" "&amp;" Funds",I4&amp;"s"))</f>
        <v>Enter Source</v>
      </c>
      <c r="G1" s="496"/>
      <c r="H1" s="496"/>
      <c r="I1" s="42"/>
      <c r="J1" s="211"/>
      <c r="K1" s="218"/>
      <c r="L1" s="211"/>
      <c r="M1" s="211"/>
      <c r="N1" s="211"/>
      <c r="O1" s="211"/>
      <c r="P1" s="211"/>
      <c r="Q1" s="211"/>
      <c r="R1" s="211"/>
    </row>
    <row r="2" spans="1:18" ht="15">
      <c r="A2" s="25"/>
      <c r="B2" s="25"/>
      <c r="C2" s="25"/>
      <c r="D2" s="25"/>
      <c r="E2" s="26"/>
      <c r="F2" s="26"/>
      <c r="G2" s="24"/>
      <c r="H2" s="27" t="s">
        <v>49</v>
      </c>
      <c r="I2" s="78">
        <f ca="1">TODAY()</f>
        <v>45922</v>
      </c>
      <c r="J2" s="211"/>
      <c r="R2" s="211"/>
    </row>
    <row r="3" spans="1:18" ht="15.75">
      <c r="A3" s="519" t="str">
        <f>IF(AND(I4&lt;&gt;"Enter Source",OR(B4=0,E4=0)),"Go To Budget Summary tab - Enter Award Info","")</f>
        <v/>
      </c>
      <c r="B3" s="519"/>
      <c r="C3" s="519"/>
      <c r="D3" s="519"/>
      <c r="E3" s="519"/>
      <c r="F3" s="519"/>
      <c r="G3" s="24"/>
      <c r="H3" s="24"/>
      <c r="I3" s="24"/>
      <c r="J3" s="211"/>
      <c r="R3" s="211"/>
    </row>
    <row r="4" spans="1:18" ht="15">
      <c r="A4" s="28" t="s">
        <v>50</v>
      </c>
      <c r="B4" s="507" t="str">
        <f>IF(I4="Enter Source"," ",IF(I4="HOME",'2) 15-C-Budget Summary'!C4,IF(I4="SCHTF",'2) 15-C-Budget Summary'!K4,IF(I4="NHTF",'2) 15-C-Budget Summary'!G4,IF(I4="NSP",'2) 15-C-Budget Summary'!O4,"")))))</f>
        <v xml:space="preserve"> </v>
      </c>
      <c r="C4" s="508"/>
      <c r="D4" s="29" t="s">
        <v>78</v>
      </c>
      <c r="E4" s="275" t="str">
        <f>IF(I4="Enter Source"," ",IF(I4="HOME",'2) 15-C-Budget Summary'!C5,IF(I4="SCHTF",'2) 15-C-Budget Summary'!K5,IF(I4="NHTF",'2) 15-C-Budget Summary'!G5,IF(I4="NSP",'2) 15-C-Budget Summary'!O5,"")))))</f>
        <v xml:space="preserve"> </v>
      </c>
      <c r="F4" s="516" t="s">
        <v>80</v>
      </c>
      <c r="G4" s="517"/>
      <c r="H4" s="518"/>
      <c r="I4" s="125" t="s">
        <v>70</v>
      </c>
      <c r="J4" s="211"/>
      <c r="K4" s="53"/>
      <c r="R4" s="211"/>
    </row>
    <row r="5" spans="1:18" ht="15">
      <c r="A5" s="28"/>
      <c r="B5" s="28"/>
      <c r="C5" s="30"/>
      <c r="D5" s="30"/>
      <c r="E5" s="30"/>
      <c r="F5" s="30"/>
      <c r="G5" s="30"/>
      <c r="H5" s="30"/>
      <c r="I5" s="30"/>
      <c r="J5" s="212"/>
      <c r="K5" s="9"/>
      <c r="L5" s="9"/>
      <c r="M5" s="9"/>
      <c r="N5" s="9"/>
      <c r="R5" s="211"/>
    </row>
    <row r="6" spans="1:18" ht="15.75">
      <c r="A6" s="497" t="s">
        <v>121</v>
      </c>
      <c r="B6" s="498"/>
      <c r="C6" s="506" t="str">
        <f>IF('2) 15-C-Budget Summary'!F2="","",'2) 15-C-Budget Summary'!F2)</f>
        <v/>
      </c>
      <c r="D6" s="506"/>
      <c r="E6" s="506"/>
      <c r="F6" s="506"/>
      <c r="G6" s="31"/>
      <c r="H6" s="51" t="s">
        <v>107</v>
      </c>
      <c r="I6" s="126"/>
      <c r="J6" s="213"/>
      <c r="K6" s="167"/>
      <c r="L6" s="167"/>
      <c r="M6" s="9"/>
      <c r="N6" s="9"/>
      <c r="R6" s="211"/>
    </row>
    <row r="7" spans="1:18" ht="15">
      <c r="A7" s="28"/>
      <c r="B7" s="28"/>
      <c r="C7" s="30"/>
      <c r="D7" s="30"/>
      <c r="E7" s="30"/>
      <c r="F7" s="30"/>
      <c r="G7" s="30"/>
      <c r="H7" s="30"/>
      <c r="I7" s="31"/>
      <c r="J7" s="212"/>
      <c r="K7" s="168">
        <v>0</v>
      </c>
      <c r="L7" s="167">
        <v>0</v>
      </c>
      <c r="M7" s="9"/>
      <c r="N7" s="9"/>
      <c r="R7" s="211"/>
    </row>
    <row r="8" spans="1:18" ht="15">
      <c r="A8" s="57" t="s">
        <v>113</v>
      </c>
      <c r="B8" s="28"/>
      <c r="C8" s="501"/>
      <c r="D8" s="502"/>
      <c r="E8" s="502"/>
      <c r="F8" s="502"/>
      <c r="G8" s="32"/>
      <c r="H8" s="29" t="s">
        <v>79</v>
      </c>
      <c r="I8" s="262"/>
      <c r="J8" s="211"/>
      <c r="K8" s="168">
        <f>SUMIFS('3) Draw Data'!E:E,'3) Draw Data'!A:A,I$4,'3) Draw Data'!I:I,L8)</f>
        <v>0</v>
      </c>
      <c r="L8" s="167">
        <v>1</v>
      </c>
      <c r="M8" s="8"/>
      <c r="N8" s="8"/>
      <c r="R8" s="211"/>
    </row>
    <row r="9" spans="1:18" ht="15">
      <c r="A9" s="28"/>
      <c r="B9" s="28"/>
      <c r="C9" s="30"/>
      <c r="D9" s="30"/>
      <c r="E9" s="30"/>
      <c r="F9" s="30"/>
      <c r="G9" s="30"/>
      <c r="H9" s="30"/>
      <c r="I9" s="30"/>
      <c r="J9" s="211"/>
      <c r="K9" s="168">
        <f>K8+SUMIFS('3) Draw Data'!E:E,'3) Draw Data'!A:A,I$4,'3) Draw Data'!I:I,L9)</f>
        <v>0</v>
      </c>
      <c r="L9" s="167">
        <v>2</v>
      </c>
      <c r="M9" s="8"/>
      <c r="N9" s="8"/>
      <c r="R9" s="211"/>
    </row>
    <row r="10" spans="1:18" ht="15">
      <c r="A10" s="57" t="s">
        <v>114</v>
      </c>
      <c r="B10" s="28"/>
      <c r="C10" s="509"/>
      <c r="D10" s="510"/>
      <c r="E10" s="510"/>
      <c r="F10" s="510"/>
      <c r="G10" s="510"/>
      <c r="H10" s="510"/>
      <c r="I10" s="511"/>
      <c r="J10" s="211"/>
      <c r="K10" s="168">
        <f>K9+SUMIFS('3) Draw Data'!E:E,'3) Draw Data'!A:A,I$4,'3) Draw Data'!I:I,L10)</f>
        <v>0</v>
      </c>
      <c r="L10" s="167">
        <v>3</v>
      </c>
      <c r="M10" s="8"/>
      <c r="N10" s="8"/>
      <c r="R10" s="211"/>
    </row>
    <row r="11" spans="1:18" ht="15">
      <c r="A11" s="28"/>
      <c r="B11" s="28"/>
      <c r="C11" s="28"/>
      <c r="D11" s="28"/>
      <c r="E11" s="28"/>
      <c r="F11" s="28"/>
      <c r="G11" s="28"/>
      <c r="H11" s="28"/>
      <c r="I11" s="28"/>
      <c r="J11" s="211"/>
      <c r="K11" s="168">
        <f>K10+SUMIFS('3) Draw Data'!E:E,'3) Draw Data'!A:A,I$4,'3) Draw Data'!I:I,L11)</f>
        <v>0</v>
      </c>
      <c r="L11" s="167">
        <v>4</v>
      </c>
      <c r="M11" s="9"/>
      <c r="N11" s="9"/>
      <c r="R11" s="211"/>
    </row>
    <row r="12" spans="1:18" ht="15">
      <c r="A12" s="28" t="s">
        <v>52</v>
      </c>
      <c r="B12" s="28"/>
      <c r="C12" s="501"/>
      <c r="D12" s="502"/>
      <c r="E12" s="502"/>
      <c r="F12" s="502"/>
      <c r="G12" s="32"/>
      <c r="H12" s="27" t="s">
        <v>51</v>
      </c>
      <c r="I12" s="262"/>
      <c r="J12" s="211"/>
      <c r="K12" s="168">
        <f>K11+SUMIFS('3) Draw Data'!E:E,'3) Draw Data'!A:A,I$4,'3) Draw Data'!I:I,L12)</f>
        <v>0</v>
      </c>
      <c r="L12" s="167">
        <v>5</v>
      </c>
      <c r="R12" s="211"/>
    </row>
    <row r="13" spans="1:18" ht="15">
      <c r="A13" s="28"/>
      <c r="B13" s="28"/>
      <c r="C13" s="28"/>
      <c r="D13" s="28"/>
      <c r="E13" s="28"/>
      <c r="F13" s="28"/>
      <c r="G13" s="28"/>
      <c r="H13" s="28"/>
      <c r="I13" s="28"/>
      <c r="J13" s="211"/>
      <c r="K13" s="168">
        <f>K12+SUMIFS('3) Draw Data'!E:E,'3) Draw Data'!A:A,I$4,'3) Draw Data'!I:I,L13)</f>
        <v>0</v>
      </c>
      <c r="L13" s="167">
        <v>6</v>
      </c>
      <c r="M13" s="9"/>
      <c r="N13" s="9"/>
      <c r="R13" s="211"/>
    </row>
    <row r="14" spans="1:18" ht="15">
      <c r="A14" s="30" t="s">
        <v>53</v>
      </c>
      <c r="B14" s="503"/>
      <c r="C14" s="504"/>
      <c r="D14" s="504"/>
      <c r="E14" s="505"/>
      <c r="F14" s="33"/>
      <c r="G14" s="33"/>
      <c r="H14" s="24"/>
      <c r="I14" s="30"/>
      <c r="J14" s="211"/>
      <c r="K14" s="168">
        <f>K13+SUMIFS('3) Draw Data'!E:E,'3) Draw Data'!A:A,I$4,'3) Draw Data'!I:I,L14)</f>
        <v>0</v>
      </c>
      <c r="L14" s="167">
        <v>7</v>
      </c>
      <c r="M14" s="8"/>
      <c r="N14" s="8"/>
      <c r="R14" s="211"/>
    </row>
    <row r="15" spans="1:18" ht="15">
      <c r="A15" s="28"/>
      <c r="B15" s="28"/>
      <c r="C15" s="28"/>
      <c r="D15" s="28"/>
      <c r="E15" s="28"/>
      <c r="F15" s="28"/>
      <c r="G15" s="28"/>
      <c r="H15" s="499" t="str">
        <f>I4&amp;" Award Type"</f>
        <v>Enter Source Award Type</v>
      </c>
      <c r="I15" s="499"/>
      <c r="J15" s="211"/>
      <c r="K15" s="168">
        <f>K14+SUMIFS('3) Draw Data'!E:E,'3) Draw Data'!A:A,I$4,'3) Draw Data'!I:I,L15)</f>
        <v>0</v>
      </c>
      <c r="L15" s="167">
        <v>8</v>
      </c>
      <c r="M15" s="11"/>
      <c r="N15" s="11"/>
      <c r="R15" s="211"/>
    </row>
    <row r="16" spans="1:18" ht="15">
      <c r="A16" s="512" t="str">
        <f>"1. Total Amount Awarded for"&amp;" "&amp;I4&amp;":"</f>
        <v>1. Total Amount Awarded for Enter Source:</v>
      </c>
      <c r="B16" s="512"/>
      <c r="C16" s="512"/>
      <c r="D16" s="513"/>
      <c r="E16" s="480" t="str">
        <f>IF(I4="Enter Source","Source Needed",IF(I4="","Source Needed",IF(I6="","Request # Needed",IF(I4="HOME",'2) 15-C-Budget Summary'!C6,IF(I4="SCHTF",'2) 15-C-Budget Summary'!K6,IF(I4="NHTF",'2) 15-C-Budget Summary'!G6,IF(I4="NSP",'2) 15-C-Budget Summary'!O6,IF(I4="Example",SUMIFS('1) Budget Data'!F:F,'1) Budget Data'!A:A,I4)))))))))</f>
        <v>Source Needed</v>
      </c>
      <c r="F16" s="480"/>
      <c r="G16" s="34"/>
      <c r="H16" s="35" t="s">
        <v>103</v>
      </c>
      <c r="I16" s="166" t="str">
        <f>IF(I4="Enter Source","Source Needed",IF(I4="","Source Needed",IF(I4="HOME",'2) 15-C-Budget Summary'!D6,IF(I4="SCHTF",'2) 15-C-Budget Summary'!L6,IF(I4="NHTF",'2) 15-C-Budget Summary'!H6,IF(I4="NSP",'2) 15-C-Budget Summary'!P6,IF(I4="Example","Combination")))))))</f>
        <v>Source Needed</v>
      </c>
      <c r="J16" s="211"/>
      <c r="K16" s="168">
        <f>K15+SUMIFS('3) Draw Data'!E:E,'3) Draw Data'!A:A,I$4,'3) Draw Data'!I:I,L16)</f>
        <v>0</v>
      </c>
      <c r="L16" s="167">
        <v>9</v>
      </c>
      <c r="M16" s="8"/>
      <c r="N16" s="8"/>
      <c r="R16" s="211"/>
    </row>
    <row r="17" spans="1:18" ht="15">
      <c r="A17" s="514" t="s">
        <v>58</v>
      </c>
      <c r="B17" s="514"/>
      <c r="C17" s="514"/>
      <c r="D17" s="515"/>
      <c r="E17" s="480" t="str">
        <f>IF(E16="Request # Needed","",IF(E16="Source Needed","",SUMIFS(K8:K25,L8:L25,I6-1)))</f>
        <v/>
      </c>
      <c r="F17" s="480"/>
      <c r="G17" s="36"/>
      <c r="H17" s="500" t="str">
        <f>IF(I16=Tables!D15,"Specify Amounts Below","")</f>
        <v/>
      </c>
      <c r="I17" s="500"/>
      <c r="J17" s="211"/>
      <c r="K17" s="168">
        <f>K16+SUMIFS('3) Draw Data'!E:E,'3) Draw Data'!A:A,I$4,'3) Draw Data'!I:I,L17)</f>
        <v>0</v>
      </c>
      <c r="L17" s="167">
        <v>10</v>
      </c>
      <c r="M17" s="8"/>
      <c r="N17" s="8"/>
      <c r="R17" s="211"/>
    </row>
    <row r="18" spans="1:18" ht="15">
      <c r="A18" s="475" t="s">
        <v>55</v>
      </c>
      <c r="B18" s="475"/>
      <c r="C18" s="475"/>
      <c r="D18" s="476"/>
      <c r="E18" s="477" t="str">
        <f>IF(E17="","",ROUND(E16-E17,2))</f>
        <v/>
      </c>
      <c r="F18" s="478"/>
      <c r="G18" s="36"/>
      <c r="I18" s="37" t="str">
        <f>IF(I16="Combination","Repayable Amount:","")</f>
        <v/>
      </c>
      <c r="J18" s="211"/>
      <c r="K18" s="168">
        <f>K17+SUMIFS('3) Draw Data'!E:E,'3) Draw Data'!A:A,I$4,'3) Draw Data'!I:I,L18)</f>
        <v>0</v>
      </c>
      <c r="L18" s="167">
        <v>11</v>
      </c>
      <c r="M18" s="8"/>
      <c r="N18" s="8"/>
      <c r="R18" s="211"/>
    </row>
    <row r="19" spans="1:18" ht="15">
      <c r="A19" s="28" t="s">
        <v>56</v>
      </c>
      <c r="B19" s="28"/>
      <c r="C19" s="28"/>
      <c r="D19" s="28"/>
      <c r="E19" s="479" t="str">
        <f>IF(E17="","",SUMIFS('3) Draw Data'!E:E,'3) Draw Data'!A:A,I4,'3) Draw Data'!I:I,I6))</f>
        <v/>
      </c>
      <c r="F19" s="479"/>
      <c r="G19" s="36"/>
      <c r="H19" s="55"/>
      <c r="I19" s="58">
        <v>400460</v>
      </c>
      <c r="J19" s="211"/>
      <c r="K19" s="168">
        <f>K18+SUMIFS('3) Draw Data'!E:E,'3) Draw Data'!A:A,I$4,'3) Draw Data'!I:I,L19)</f>
        <v>0</v>
      </c>
      <c r="L19" s="167">
        <v>12</v>
      </c>
      <c r="M19" s="8"/>
      <c r="N19" s="8"/>
      <c r="R19" s="211"/>
    </row>
    <row r="20" spans="1:18" ht="15">
      <c r="A20" s="475" t="s">
        <v>57</v>
      </c>
      <c r="B20" s="475"/>
      <c r="C20" s="475"/>
      <c r="D20" s="476"/>
      <c r="E20" s="480" t="str">
        <f>IF(E17="","",E18-E19)</f>
        <v/>
      </c>
      <c r="F20" s="480"/>
      <c r="G20" s="36"/>
      <c r="I20" s="38" t="str">
        <f>IF(I16="Combination","Forgivable Amount:","")</f>
        <v/>
      </c>
      <c r="J20" s="214"/>
      <c r="K20" s="168">
        <f>K19+SUMIFS('3) Draw Data'!E:E,'3) Draw Data'!A:A,I$4,'3) Draw Data'!I:I,L20)</f>
        <v>0</v>
      </c>
      <c r="L20" s="167">
        <v>13</v>
      </c>
      <c r="M20" s="8"/>
      <c r="N20" s="8"/>
      <c r="R20" s="211"/>
    </row>
    <row r="21" spans="1:18" ht="15">
      <c r="A21" s="30"/>
      <c r="B21" s="491"/>
      <c r="C21" s="491"/>
      <c r="D21" s="491"/>
      <c r="E21" s="492" t="str">
        <f>IF(E20&gt;=0,"","OVER Award Amount")</f>
        <v/>
      </c>
      <c r="F21" s="492"/>
      <c r="G21" s="30"/>
      <c r="H21" s="56"/>
      <c r="I21" s="59">
        <v>1949540</v>
      </c>
      <c r="J21" s="211"/>
      <c r="K21" s="168">
        <f>K20+SUMIFS('3) Draw Data'!E:E,'3) Draw Data'!A:A,I$4,'3) Draw Data'!I:I,L21)</f>
        <v>0</v>
      </c>
      <c r="L21" s="167">
        <v>14</v>
      </c>
      <c r="M21" s="8"/>
      <c r="N21" s="8"/>
      <c r="R21" s="211"/>
    </row>
    <row r="22" spans="1:18" ht="15" customHeight="1">
      <c r="A22" s="24" t="s">
        <v>54</v>
      </c>
      <c r="B22" s="24"/>
      <c r="C22" s="24"/>
      <c r="D22" s="24"/>
      <c r="E22" s="127" t="s">
        <v>133</v>
      </c>
      <c r="F22" s="39"/>
      <c r="H22" s="47" t="s">
        <v>106</v>
      </c>
      <c r="I22" s="48">
        <f>I19+I21</f>
        <v>2350000</v>
      </c>
      <c r="J22" s="211"/>
      <c r="K22" s="168">
        <f>K21+SUMIFS('3) Draw Data'!E:E,'3) Draw Data'!A:A,I$4,'3) Draw Data'!I:I,L22)</f>
        <v>0</v>
      </c>
      <c r="L22" s="167">
        <v>15</v>
      </c>
      <c r="M22" s="10"/>
      <c r="N22" s="10"/>
      <c r="R22" s="211"/>
    </row>
    <row r="23" spans="1:18" ht="15.75" thickBot="1">
      <c r="A23" s="40"/>
      <c r="B23" s="40"/>
      <c r="C23" s="40"/>
      <c r="D23" s="40"/>
      <c r="E23" s="40"/>
      <c r="F23" s="41"/>
      <c r="G23" s="41"/>
      <c r="H23" s="49" t="str">
        <f>IF(E16="Request # Needed","",IF(E16="Source Needed","",IF(E16-I22=0,"","Off By:")))</f>
        <v/>
      </c>
      <c r="I23" s="50" t="str">
        <f>IF(E16="Request # Needed","",IF(E16="Source Needed","",IF(E16-I22=0,"",E16-I22)))</f>
        <v/>
      </c>
      <c r="J23" s="213"/>
      <c r="K23" s="168">
        <f>K22+SUMIFS('3) Draw Data'!E:E,'3) Draw Data'!A:A,I$4,'3) Draw Data'!I:I,L23)</f>
        <v>0</v>
      </c>
      <c r="L23" s="167">
        <v>16</v>
      </c>
      <c r="M23" s="8"/>
      <c r="N23" s="8"/>
      <c r="R23" s="211"/>
    </row>
    <row r="24" spans="1:18" ht="15" customHeight="1">
      <c r="A24" s="494" t="s">
        <v>123</v>
      </c>
      <c r="B24" s="495"/>
      <c r="C24" s="495"/>
      <c r="D24" s="495"/>
      <c r="E24" s="495"/>
      <c r="F24" s="495"/>
      <c r="G24" s="495"/>
      <c r="H24" s="495"/>
      <c r="I24" s="495"/>
      <c r="J24" s="215"/>
      <c r="K24" s="168">
        <f>K23+SUMIFS('3) Draw Data'!E:E,'3) Draw Data'!A:A,I$4,'3) Draw Data'!I:I,L24)</f>
        <v>0</v>
      </c>
      <c r="L24" s="167">
        <v>17</v>
      </c>
      <c r="M24" s="16"/>
      <c r="N24" s="16"/>
      <c r="R24" s="211"/>
    </row>
    <row r="25" spans="1:18" ht="12.75" customHeight="1">
      <c r="A25" s="489" t="s">
        <v>186</v>
      </c>
      <c r="B25" s="489"/>
      <c r="C25" s="489"/>
      <c r="D25" s="489"/>
      <c r="E25" s="489"/>
      <c r="F25" s="489"/>
      <c r="G25" s="489"/>
      <c r="H25" s="489"/>
      <c r="I25" s="489"/>
      <c r="J25" s="216"/>
      <c r="K25" s="168">
        <f>K24+SUMIFS('3) Draw Data'!E:E,'3) Draw Data'!A:A,I$4,'3) Draw Data'!I:I,L25)</f>
        <v>0</v>
      </c>
      <c r="L25" s="167">
        <v>18</v>
      </c>
      <c r="M25" s="21"/>
      <c r="N25" s="21"/>
      <c r="R25" s="211"/>
    </row>
    <row r="26" spans="1:18" ht="26.25" customHeight="1">
      <c r="A26" s="489" t="s">
        <v>187</v>
      </c>
      <c r="B26" s="489"/>
      <c r="C26" s="489"/>
      <c r="D26" s="489"/>
      <c r="E26" s="489"/>
      <c r="F26" s="489"/>
      <c r="G26" s="489"/>
      <c r="H26" s="489"/>
      <c r="I26" s="489"/>
      <c r="J26" s="216"/>
      <c r="K26" s="169"/>
      <c r="L26" s="170"/>
      <c r="M26" s="21"/>
      <c r="N26" s="21"/>
      <c r="R26" s="211"/>
    </row>
    <row r="27" spans="1:18">
      <c r="A27" s="489" t="s">
        <v>82</v>
      </c>
      <c r="B27" s="489"/>
      <c r="C27" s="489"/>
      <c r="D27" s="489"/>
      <c r="E27" s="489"/>
      <c r="F27" s="489"/>
      <c r="G27" s="489"/>
      <c r="H27" s="489"/>
      <c r="I27" s="489"/>
      <c r="J27" s="216"/>
      <c r="K27" s="169"/>
      <c r="L27" s="170"/>
      <c r="M27" s="21"/>
      <c r="N27" s="21"/>
      <c r="R27" s="211"/>
    </row>
    <row r="28" spans="1:18">
      <c r="A28" s="489" t="s">
        <v>83</v>
      </c>
      <c r="B28" s="489"/>
      <c r="C28" s="489"/>
      <c r="D28" s="489"/>
      <c r="E28" s="489"/>
      <c r="F28" s="489"/>
      <c r="G28" s="489"/>
      <c r="H28" s="489"/>
      <c r="I28" s="489"/>
      <c r="J28" s="216"/>
      <c r="K28" s="169"/>
      <c r="L28" s="170"/>
      <c r="M28" s="21"/>
      <c r="N28" s="21"/>
      <c r="R28" s="211"/>
    </row>
    <row r="29" spans="1:18" ht="42.75" customHeight="1">
      <c r="A29" s="489" t="s">
        <v>84</v>
      </c>
      <c r="B29" s="489"/>
      <c r="C29" s="489"/>
      <c r="D29" s="489"/>
      <c r="E29" s="489"/>
      <c r="F29" s="489"/>
      <c r="G29" s="489"/>
      <c r="H29" s="489"/>
      <c r="I29" s="489"/>
      <c r="J29" s="216"/>
      <c r="K29" s="169"/>
      <c r="L29" s="170"/>
      <c r="M29" s="21"/>
      <c r="N29" s="21"/>
      <c r="R29" s="211"/>
    </row>
    <row r="30" spans="1:18" ht="29.25" customHeight="1">
      <c r="A30" s="493" t="s">
        <v>86</v>
      </c>
      <c r="B30" s="493"/>
      <c r="C30" s="493"/>
      <c r="D30" s="493"/>
      <c r="E30" s="493"/>
      <c r="F30" s="493"/>
      <c r="G30" s="493"/>
      <c r="H30" s="493"/>
      <c r="I30" s="493"/>
      <c r="J30" s="217"/>
      <c r="K30" s="171"/>
      <c r="L30" s="171"/>
      <c r="M30" s="23"/>
      <c r="N30" s="23"/>
      <c r="R30" s="211"/>
    </row>
    <row r="31" spans="1:18" ht="12.75" customHeight="1" thickBot="1">
      <c r="A31" s="42"/>
      <c r="B31" s="43"/>
      <c r="C31" s="43"/>
      <c r="D31" s="43"/>
      <c r="E31" s="43"/>
      <c r="F31" s="43"/>
      <c r="G31" s="43"/>
      <c r="H31" s="43"/>
      <c r="I31" s="43"/>
      <c r="J31" s="217"/>
      <c r="K31" s="171"/>
      <c r="L31" s="171"/>
      <c r="M31" s="23"/>
      <c r="N31" s="23"/>
      <c r="R31" s="211"/>
    </row>
    <row r="32" spans="1:18">
      <c r="A32" s="44"/>
      <c r="B32" s="24"/>
      <c r="C32" s="24"/>
      <c r="D32" s="24"/>
      <c r="E32" s="24"/>
      <c r="F32" s="24"/>
      <c r="G32" s="24"/>
      <c r="H32" s="24"/>
      <c r="I32" s="24"/>
      <c r="J32" s="211"/>
      <c r="K32" s="172"/>
      <c r="L32" s="173"/>
      <c r="R32" s="211"/>
    </row>
    <row r="33" spans="1:18" ht="12.75" customHeight="1">
      <c r="A33" s="490" t="s">
        <v>185</v>
      </c>
      <c r="B33" s="490"/>
      <c r="C33" s="490"/>
      <c r="D33" s="490"/>
      <c r="E33" s="490"/>
      <c r="F33" s="490"/>
      <c r="G33" s="490"/>
      <c r="H33" s="490"/>
      <c r="I33" s="490"/>
      <c r="J33" s="216"/>
      <c r="K33" s="169"/>
      <c r="L33" s="170"/>
      <c r="M33" s="21"/>
      <c r="N33" s="21"/>
      <c r="R33" s="211"/>
    </row>
    <row r="34" spans="1:18">
      <c r="A34" s="490"/>
      <c r="B34" s="490"/>
      <c r="C34" s="490"/>
      <c r="D34" s="490"/>
      <c r="E34" s="490"/>
      <c r="F34" s="490"/>
      <c r="G34" s="490"/>
      <c r="H34" s="490"/>
      <c r="I34" s="490"/>
      <c r="J34" s="216"/>
      <c r="K34" s="169"/>
      <c r="L34" s="170"/>
      <c r="M34" s="21"/>
      <c r="N34" s="21"/>
      <c r="R34" s="211"/>
    </row>
    <row r="35" spans="1:18" ht="25.5" customHeight="1">
      <c r="A35" s="484"/>
      <c r="B35" s="484"/>
      <c r="C35" s="484"/>
      <c r="D35" s="484"/>
      <c r="E35" s="28"/>
      <c r="F35" s="484"/>
      <c r="G35" s="484"/>
      <c r="H35" s="484"/>
      <c r="I35" s="484"/>
      <c r="J35" s="211"/>
      <c r="K35" s="172"/>
      <c r="L35" s="174"/>
      <c r="M35" s="482"/>
      <c r="N35" s="482"/>
      <c r="R35" s="211"/>
    </row>
    <row r="36" spans="1:18" ht="15">
      <c r="A36" s="481" t="s">
        <v>85</v>
      </c>
      <c r="B36" s="481"/>
      <c r="C36" s="28"/>
      <c r="D36" s="28"/>
      <c r="E36" s="28"/>
      <c r="F36" s="230" t="s">
        <v>61</v>
      </c>
      <c r="G36" s="28"/>
      <c r="H36" s="24"/>
      <c r="I36" s="28"/>
      <c r="J36" s="182"/>
      <c r="K36" s="183"/>
      <c r="L36" s="184"/>
      <c r="M36" s="185"/>
      <c r="N36" s="182"/>
      <c r="O36" s="186"/>
      <c r="P36" s="186"/>
      <c r="Q36" s="186"/>
      <c r="R36" s="211"/>
    </row>
    <row r="37" spans="1:18" ht="38.25" customHeight="1">
      <c r="A37" s="488"/>
      <c r="B37" s="488"/>
      <c r="C37" s="488"/>
      <c r="D37" s="488"/>
      <c r="E37" s="488"/>
      <c r="F37" s="28"/>
      <c r="G37" s="487"/>
      <c r="H37" s="487"/>
      <c r="I37" s="487"/>
      <c r="J37" s="186"/>
      <c r="K37" s="187"/>
      <c r="L37" s="184"/>
      <c r="M37" s="485"/>
      <c r="N37" s="485"/>
      <c r="O37" s="186"/>
      <c r="P37" s="186"/>
      <c r="Q37" s="186"/>
      <c r="R37" s="186"/>
    </row>
    <row r="38" spans="1:18" ht="15">
      <c r="A38" s="486" t="s">
        <v>59</v>
      </c>
      <c r="B38" s="486"/>
      <c r="C38" s="28"/>
      <c r="D38" s="28"/>
      <c r="E38" s="28"/>
      <c r="F38" s="45"/>
      <c r="G38" s="481" t="s">
        <v>60</v>
      </c>
      <c r="H38" s="481"/>
      <c r="I38" s="28"/>
      <c r="J38" s="182"/>
      <c r="K38" s="183"/>
      <c r="L38" s="184"/>
      <c r="M38" s="185"/>
      <c r="N38" s="182"/>
      <c r="O38" s="186"/>
      <c r="P38" s="186"/>
      <c r="Q38" s="186"/>
      <c r="R38" s="186"/>
    </row>
    <row r="39" spans="1:18" ht="35.25" customHeight="1">
      <c r="A39" s="483"/>
      <c r="B39" s="483"/>
      <c r="C39" s="483"/>
      <c r="D39" s="483"/>
      <c r="E39" s="483"/>
      <c r="F39" s="30"/>
      <c r="G39" s="487"/>
      <c r="H39" s="487"/>
      <c r="I39" s="487"/>
      <c r="J39" s="185"/>
      <c r="K39" s="183"/>
      <c r="L39" s="184"/>
      <c r="M39" s="182"/>
      <c r="N39" s="182"/>
      <c r="O39" s="186"/>
      <c r="P39" s="186"/>
      <c r="Q39" s="186"/>
      <c r="R39" s="186"/>
    </row>
    <row r="40" spans="1:18" ht="11.65" customHeight="1">
      <c r="A40" s="229" t="s">
        <v>62</v>
      </c>
      <c r="B40" s="46"/>
      <c r="C40" s="30"/>
      <c r="D40" s="28"/>
      <c r="E40" s="28"/>
      <c r="F40" s="28"/>
      <c r="G40" s="481" t="s">
        <v>60</v>
      </c>
      <c r="H40" s="481"/>
      <c r="I40" s="28"/>
      <c r="J40" s="182"/>
      <c r="K40" s="183"/>
      <c r="L40" s="184"/>
      <c r="M40" s="185"/>
      <c r="N40" s="182"/>
      <c r="O40" s="186"/>
      <c r="P40" s="186"/>
      <c r="Q40" s="186"/>
      <c r="R40" s="186"/>
    </row>
    <row r="41" spans="1:18" ht="15">
      <c r="A41" s="8"/>
      <c r="B41" s="8"/>
      <c r="C41" s="8"/>
      <c r="D41" s="8"/>
      <c r="E41" s="8"/>
      <c r="F41" s="8"/>
      <c r="G41" s="8"/>
      <c r="H41" s="8"/>
      <c r="I41" s="8"/>
      <c r="J41" s="182"/>
      <c r="K41" s="183"/>
      <c r="L41" s="188"/>
      <c r="M41" s="182"/>
      <c r="N41" s="182"/>
      <c r="O41" s="186"/>
      <c r="P41" s="186"/>
      <c r="Q41" s="186"/>
      <c r="R41" s="186"/>
    </row>
    <row r="42" spans="1:18" ht="15" hidden="1">
      <c r="A42" s="8"/>
      <c r="B42" s="8"/>
      <c r="C42" s="8"/>
      <c r="D42" s="8"/>
      <c r="E42" s="8"/>
      <c r="F42" s="8"/>
      <c r="G42" s="8"/>
      <c r="H42" s="8"/>
      <c r="I42" s="8"/>
      <c r="J42" s="8"/>
      <c r="K42" s="167"/>
      <c r="L42" s="175"/>
      <c r="M42" s="8"/>
      <c r="N42" s="8"/>
    </row>
    <row r="43" spans="1:18" ht="15" hidden="1">
      <c r="A43" s="8"/>
      <c r="B43" s="8"/>
      <c r="C43" s="8"/>
      <c r="D43" s="8"/>
      <c r="E43" s="8"/>
      <c r="F43" s="8"/>
      <c r="G43" s="8"/>
      <c r="H43" s="8"/>
      <c r="I43" s="8"/>
      <c r="J43" s="8"/>
      <c r="K43" s="167"/>
      <c r="L43" s="175"/>
      <c r="M43" s="8"/>
      <c r="N43" s="8"/>
    </row>
    <row r="44" spans="1:18" ht="15" hidden="1">
      <c r="A44" s="15"/>
      <c r="B44" s="15"/>
      <c r="C44" s="15"/>
      <c r="D44" s="15"/>
      <c r="E44" s="15"/>
      <c r="F44" s="15"/>
      <c r="G44" s="15"/>
      <c r="H44" s="15"/>
      <c r="I44" s="15"/>
      <c r="J44" s="15"/>
      <c r="K44" s="176"/>
      <c r="L44" s="177"/>
      <c r="M44" s="15"/>
      <c r="N44" s="15"/>
    </row>
    <row r="45" spans="1:18" ht="15" hidden="1">
      <c r="A45" s="16"/>
      <c r="B45" s="8"/>
      <c r="C45" s="8"/>
      <c r="D45" s="8"/>
      <c r="E45" s="8"/>
      <c r="F45" s="8"/>
      <c r="G45" s="8"/>
      <c r="H45" s="8"/>
      <c r="I45" s="8"/>
      <c r="J45" s="8"/>
      <c r="K45" s="167"/>
      <c r="L45" s="175"/>
      <c r="M45" s="8"/>
      <c r="N45" s="8"/>
    </row>
    <row r="46" spans="1:18" ht="12.75" hidden="1" customHeight="1">
      <c r="A46" s="17"/>
      <c r="B46" s="17"/>
      <c r="C46" s="17"/>
      <c r="D46" s="17"/>
      <c r="E46" s="17"/>
      <c r="F46" s="17"/>
      <c r="G46" s="17"/>
      <c r="H46" s="17"/>
      <c r="I46" s="17"/>
      <c r="J46" s="17"/>
      <c r="K46" s="178"/>
      <c r="L46" s="179"/>
      <c r="M46" s="17"/>
      <c r="N46" s="17"/>
    </row>
    <row r="47" spans="1:18" ht="12.75" hidden="1" customHeight="1">
      <c r="A47" s="17"/>
      <c r="B47" s="17"/>
      <c r="C47" s="17"/>
      <c r="D47" s="17"/>
      <c r="E47" s="17"/>
      <c r="F47" s="17"/>
      <c r="G47" s="17"/>
      <c r="H47" s="17"/>
      <c r="I47" s="17"/>
      <c r="J47" s="17"/>
      <c r="K47" s="178"/>
      <c r="L47" s="179"/>
      <c r="M47" s="17"/>
      <c r="N47" s="17"/>
    </row>
    <row r="48" spans="1:18" ht="15" hidden="1">
      <c r="A48" s="17"/>
      <c r="B48" s="17"/>
      <c r="C48" s="17"/>
      <c r="D48" s="17"/>
      <c r="E48" s="17"/>
      <c r="F48" s="17"/>
      <c r="G48" s="17"/>
      <c r="H48" s="17"/>
      <c r="I48" s="17"/>
      <c r="J48" s="17"/>
      <c r="K48" s="178"/>
      <c r="L48" s="179"/>
      <c r="M48" s="17"/>
      <c r="N48" s="17"/>
    </row>
    <row r="49" spans="1:14" ht="15" hidden="1">
      <c r="A49" s="18"/>
      <c r="B49" s="18"/>
      <c r="C49" s="18"/>
      <c r="D49" s="18"/>
      <c r="E49" s="18"/>
      <c r="F49" s="18"/>
      <c r="G49" s="18"/>
      <c r="H49" s="18"/>
      <c r="I49" s="18"/>
      <c r="J49" s="18"/>
      <c r="K49" s="180"/>
      <c r="L49" s="181"/>
      <c r="M49" s="18"/>
      <c r="N49" s="18"/>
    </row>
    <row r="50" spans="1:14" ht="15" hidden="1">
      <c r="A50" s="18"/>
      <c r="B50" s="18"/>
      <c r="C50" s="18"/>
      <c r="D50" s="18"/>
      <c r="E50" s="18"/>
      <c r="F50" s="18"/>
      <c r="G50" s="18"/>
      <c r="H50" s="18"/>
      <c r="I50" s="18"/>
      <c r="J50" s="18"/>
      <c r="K50" s="180"/>
      <c r="L50" s="181"/>
      <c r="M50" s="18"/>
      <c r="N50" s="18"/>
    </row>
    <row r="51" spans="1:14" ht="15" hidden="1">
      <c r="A51" s="18"/>
      <c r="B51" s="18"/>
      <c r="C51" s="18"/>
      <c r="D51" s="18"/>
      <c r="E51" s="18"/>
      <c r="F51" s="18"/>
      <c r="G51" s="18"/>
      <c r="H51" s="18"/>
      <c r="I51" s="18"/>
      <c r="J51" s="18"/>
      <c r="K51" s="180"/>
      <c r="L51" s="181"/>
      <c r="M51" s="18"/>
      <c r="N51" s="18"/>
    </row>
    <row r="52" spans="1:14" ht="15" hidden="1">
      <c r="A52" s="18"/>
      <c r="B52" s="18"/>
      <c r="C52" s="18"/>
      <c r="D52" s="18"/>
      <c r="E52" s="18"/>
      <c r="F52" s="18"/>
      <c r="G52" s="18"/>
      <c r="H52" s="18"/>
      <c r="I52" s="18"/>
      <c r="J52" s="18"/>
      <c r="K52" s="180"/>
      <c r="L52" s="181"/>
      <c r="M52" s="18"/>
      <c r="N52" s="18"/>
    </row>
    <row r="53" spans="1:14" ht="15" hidden="1">
      <c r="A53" s="18"/>
      <c r="B53" s="18"/>
      <c r="C53" s="18"/>
      <c r="D53" s="18"/>
      <c r="E53" s="18"/>
      <c r="F53" s="18"/>
      <c r="G53" s="18"/>
      <c r="H53" s="18"/>
      <c r="I53" s="18"/>
      <c r="J53" s="18"/>
      <c r="K53" s="19"/>
      <c r="L53" s="18"/>
      <c r="M53" s="18"/>
      <c r="N53" s="18"/>
    </row>
    <row r="54" spans="1:14" ht="15" hidden="1">
      <c r="A54" s="19"/>
      <c r="B54" s="19"/>
      <c r="C54" s="19"/>
      <c r="D54" s="19"/>
      <c r="E54" s="19"/>
      <c r="F54" s="19"/>
      <c r="G54" s="19"/>
      <c r="H54" s="19"/>
      <c r="I54" s="19"/>
      <c r="J54" s="19"/>
      <c r="K54" s="19"/>
      <c r="L54" s="19"/>
      <c r="M54" s="19"/>
      <c r="N54" s="19"/>
    </row>
    <row r="55" spans="1:14" hidden="1">
      <c r="A55" s="20"/>
      <c r="B55" s="21"/>
      <c r="C55" s="21"/>
      <c r="D55" s="21"/>
      <c r="E55" s="21"/>
      <c r="F55" s="21"/>
      <c r="G55" s="21"/>
      <c r="H55" s="21"/>
      <c r="I55" s="21"/>
      <c r="J55" s="21"/>
      <c r="K55" s="54"/>
      <c r="L55" s="21"/>
      <c r="M55" s="21"/>
      <c r="N55" s="21"/>
    </row>
    <row r="56" spans="1:14" ht="15" hidden="1">
      <c r="A56" s="22"/>
      <c r="B56" s="21"/>
      <c r="C56" s="21"/>
      <c r="D56" s="21"/>
      <c r="E56" s="21"/>
      <c r="F56" s="21"/>
      <c r="G56" s="21"/>
      <c r="H56" s="21"/>
      <c r="I56" s="21"/>
      <c r="J56" s="21"/>
      <c r="K56" s="54"/>
      <c r="L56" s="21"/>
      <c r="M56" s="21"/>
      <c r="N56" s="21"/>
    </row>
  </sheetData>
  <sheetProtection algorithmName="SHA-512" hashValue="lNcBU3TigOOYb3+iEB333GKBZfX6fme60X3fQe0iEjgxqvZDzEqQ3OQ5yI2ooQ6OG9NCxotSx0R1FhqM7Pp6BQ==" saltValue="QuZpbRl5fqzJs+Z8EdFI+A==" spinCount="100000" sheet="1" objects="1" scenarios="1"/>
  <mergeCells count="43">
    <mergeCell ref="F1:H1"/>
    <mergeCell ref="A6:B6"/>
    <mergeCell ref="H15:I15"/>
    <mergeCell ref="H17:I17"/>
    <mergeCell ref="C8:F8"/>
    <mergeCell ref="C12:F12"/>
    <mergeCell ref="B14:E14"/>
    <mergeCell ref="C6:F6"/>
    <mergeCell ref="B4:C4"/>
    <mergeCell ref="C10:I10"/>
    <mergeCell ref="A16:D16"/>
    <mergeCell ref="E16:F16"/>
    <mergeCell ref="A17:D17"/>
    <mergeCell ref="E17:F17"/>
    <mergeCell ref="F4:H4"/>
    <mergeCell ref="A3:F3"/>
    <mergeCell ref="A27:I27"/>
    <mergeCell ref="A28:I28"/>
    <mergeCell ref="A29:I29"/>
    <mergeCell ref="A33:I34"/>
    <mergeCell ref="B21:D21"/>
    <mergeCell ref="E21:F21"/>
    <mergeCell ref="A30:I30"/>
    <mergeCell ref="A24:I24"/>
    <mergeCell ref="A25:I25"/>
    <mergeCell ref="A26:I26"/>
    <mergeCell ref="G40:H40"/>
    <mergeCell ref="M35:N35"/>
    <mergeCell ref="A36:B36"/>
    <mergeCell ref="A39:E39"/>
    <mergeCell ref="A35:D35"/>
    <mergeCell ref="M37:N37"/>
    <mergeCell ref="A38:B38"/>
    <mergeCell ref="G39:I39"/>
    <mergeCell ref="G38:H38"/>
    <mergeCell ref="A37:E37"/>
    <mergeCell ref="F35:I35"/>
    <mergeCell ref="G37:I37"/>
    <mergeCell ref="A18:D18"/>
    <mergeCell ref="E18:F18"/>
    <mergeCell ref="E19:F19"/>
    <mergeCell ref="A20:D20"/>
    <mergeCell ref="E20:F20"/>
  </mergeCells>
  <conditionalFormatting sqref="E22">
    <cfRule type="containsText" dxfId="13" priority="8" operator="containsText" text="Click">
      <formula>NOT(ISERROR(SEARCH("Click",E22)))</formula>
    </cfRule>
  </conditionalFormatting>
  <conditionalFormatting sqref="E16:F16">
    <cfRule type="containsText" dxfId="12" priority="6" operator="containsText" text="Request">
      <formula>NOT(ISERROR(SEARCH("Request",E16)))</formula>
    </cfRule>
    <cfRule type="containsText" dxfId="11" priority="7" operator="containsText" text="Source">
      <formula>NOT(ISERROR(SEARCH("Source",E16)))</formula>
    </cfRule>
  </conditionalFormatting>
  <conditionalFormatting sqref="H22:I22">
    <cfRule type="expression" dxfId="10" priority="13">
      <formula>$I$16="Combination"</formula>
    </cfRule>
  </conditionalFormatting>
  <conditionalFormatting sqref="H23:I23">
    <cfRule type="expression" dxfId="9" priority="12">
      <formula>$I$16="Combination"</formula>
    </cfRule>
  </conditionalFormatting>
  <conditionalFormatting sqref="I4">
    <cfRule type="containsText" dxfId="8" priority="10" operator="containsText" text="Source">
      <formula>NOT(ISERROR(SEARCH("Source",I4)))</formula>
    </cfRule>
  </conditionalFormatting>
  <conditionalFormatting sqref="I16">
    <cfRule type="containsText" dxfId="7" priority="9" operator="containsText" text="Source">
      <formula>NOT(ISERROR(SEARCH("Source",I16)))</formula>
    </cfRule>
    <cfRule type="expression" dxfId="6" priority="16">
      <formula>$I$4="HOME"</formula>
    </cfRule>
  </conditionalFormatting>
  <conditionalFormatting sqref="I19">
    <cfRule type="expression" dxfId="5" priority="15">
      <formula>$I$16="Combination"</formula>
    </cfRule>
  </conditionalFormatting>
  <conditionalFormatting sqref="I21">
    <cfRule type="expression" dxfId="4" priority="14">
      <formula>$I$16="Combination"</formula>
    </cfRule>
  </conditionalFormatting>
  <conditionalFormatting sqref="F1:H1">
    <cfRule type="containsText" dxfId="3" priority="3" operator="containsText" text="Enter Source">
      <formula>NOT(ISERROR(SEARCH("Enter Source",F1)))</formula>
    </cfRule>
  </conditionalFormatting>
  <conditionalFormatting sqref="B4:C4 E4">
    <cfRule type="expression" dxfId="2" priority="2">
      <formula>AND($I$4&lt;&gt;"Enter Source",OR($B$4=0,$E$4=0))</formula>
    </cfRule>
  </conditionalFormatting>
  <conditionalFormatting sqref="A3:F3">
    <cfRule type="containsText" dxfId="1" priority="1" operator="containsText" text="enter">
      <formula>NOT(ISERROR(SEARCH("enter",A3)))</formula>
    </cfRule>
  </conditionalFormatting>
  <dataValidations xWindow="716" yWindow="287" count="3">
    <dataValidation type="whole" allowBlank="1" showInputMessage="1" showErrorMessage="1" errorTitle="Incorrect" error="Must be a #1-18" promptTitle="Request Number" prompt="Must be a #1-18. &quot;Minus amount previously requested&quot; populates based on this selection." sqref="I6" xr:uid="{00000000-0002-0000-0500-000000000000}">
      <formula1>1</formula1>
      <formula2>18</formula2>
    </dataValidation>
    <dataValidation allowBlank="1" showInputMessage="1" showErrorMessage="1" errorTitle="Incorrect" error="Must be a #1-9" sqref="J6" xr:uid="{00000000-0002-0000-0500-000001000000}"/>
    <dataValidation allowBlank="1" showInputMessage="1" showErrorMessage="1" prompt="IDIS Activity Number. Contact your SC Housing Coordinator for this information." sqref="E4" xr:uid="{00000000-0002-0000-0500-000002000000}"/>
  </dataValidations>
  <pageMargins left="0.25" right="0.25" top="0.75" bottom="0.75" header="0.3" footer="0.3"/>
  <pageSetup orientation="portrait" r:id="rId1"/>
  <headerFooter>
    <oddFooter>&amp;R&amp;8SC Housing Form
Rev: 04/30/2025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sizeWithCells="1">
                  <from>
                    <xdr:col>8</xdr:col>
                    <xdr:colOff>438150</xdr:colOff>
                    <xdr:row>19</xdr:row>
                    <xdr:rowOff>171450</xdr:rowOff>
                  </from>
                  <to>
                    <xdr:col>8</xdr:col>
                    <xdr:colOff>438150</xdr:colOff>
                    <xdr:row>22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16" yWindow="287" count="3">
        <x14:dataValidation type="list" showDropDown="1" showInputMessage="1" showErrorMessage="1" xr:uid="{00000000-0002-0000-0500-000003000000}">
          <x14:formula1>
            <xm:f>Tables!$D$12:$D$15</xm:f>
          </x14:formula1>
          <xm:sqref>I16</xm:sqref>
        </x14:dataValidation>
        <x14:dataValidation type="list" allowBlank="1" showInputMessage="1" showErrorMessage="1" errorTitle="Incorrect" error="Must be blank, Yes, or No." xr:uid="{00000000-0002-0000-0500-000004000000}">
          <x14:formula1>
            <xm:f>Tables!$D$17:$D$19</xm:f>
          </x14:formula1>
          <xm:sqref>E22</xm:sqref>
        </x14:dataValidation>
        <x14:dataValidation type="list" allowBlank="1" showInputMessage="1" showErrorMessage="1" promptTitle="Source - Draw" prompt="If HOME is selected, a section next to Amounts (1-5) section will appear. You only need to fill this out if HOME is selected, otherwise disregard filling in those cells. Select Example to see how it works." xr:uid="{00000000-0002-0000-0500-000005000000}">
          <x14:formula1>
            <xm:f>Tables!$E$16:$E$21</xm:f>
          </x14:formula1>
          <xm:sqref>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8"/>
  <sheetViews>
    <sheetView workbookViewId="0">
      <selection activeCell="N41" sqref="N41"/>
    </sheetView>
  </sheetViews>
  <sheetFormatPr defaultColWidth="8.7109375" defaultRowHeight="12.75"/>
  <cols>
    <col min="1" max="1" width="11.140625" customWidth="1"/>
    <col min="2" max="2" width="19.7109375" bestFit="1" customWidth="1"/>
    <col min="3" max="3" width="14.28515625" style="1" bestFit="1" customWidth="1"/>
    <col min="4" max="4" width="11.140625" style="1" bestFit="1" customWidth="1"/>
    <col min="5" max="5" width="11.7109375" bestFit="1" customWidth="1"/>
    <col min="6" max="8" width="11.140625" bestFit="1" customWidth="1"/>
    <col min="9" max="9" width="12.42578125" customWidth="1"/>
    <col min="10" max="10" width="1.7109375" customWidth="1"/>
  </cols>
  <sheetData>
    <row r="1" spans="1:19" ht="33" customHeight="1" thickBot="1">
      <c r="A1" s="84" t="s">
        <v>101</v>
      </c>
      <c r="B1" s="84" t="s">
        <v>37</v>
      </c>
      <c r="C1" s="86" t="s">
        <v>99</v>
      </c>
      <c r="D1" s="85" t="s">
        <v>100</v>
      </c>
      <c r="E1" s="84" t="s">
        <v>102</v>
      </c>
      <c r="F1" s="84" t="s">
        <v>63</v>
      </c>
      <c r="G1" s="84" t="s">
        <v>92</v>
      </c>
      <c r="H1" s="84" t="s">
        <v>64</v>
      </c>
      <c r="I1" s="87" t="s">
        <v>131</v>
      </c>
      <c r="K1" s="211"/>
      <c r="L1" s="211"/>
      <c r="M1" s="211"/>
      <c r="N1" s="211"/>
      <c r="O1" s="211"/>
      <c r="P1" s="211"/>
      <c r="Q1" s="211"/>
      <c r="R1" s="211"/>
      <c r="S1" s="211"/>
    </row>
    <row r="2" spans="1:19">
      <c r="A2" s="79"/>
      <c r="B2" s="80"/>
      <c r="C2" s="81"/>
      <c r="D2" s="82">
        <f>SUMIFS('3) Draw Data'!E:E,'3) Draw Data'!G:G,A2,'3) Draw Data'!H:H,B2)</f>
        <v>0</v>
      </c>
      <c r="E2" s="83">
        <f t="shared" ref="E2:E8" si="0">C2-D2</f>
        <v>0</v>
      </c>
      <c r="F2" s="82">
        <f>SUMIFS('3) Draw Data'!$E:$E,'3) Draw Data'!$G:$G,$A2,'3) Draw Data'!$H:$H,$B2,'3) Draw Data'!$A:$A,F$1)</f>
        <v>0</v>
      </c>
      <c r="G2" s="82">
        <f>SUMIFS('3) Draw Data'!$E:$E,'3) Draw Data'!$G:$G,$A2,'3) Draw Data'!$H:$H,$B2,'3) Draw Data'!$A:$A,G$1)</f>
        <v>0</v>
      </c>
      <c r="H2" s="82">
        <f>SUMIFS('3) Draw Data'!$E:$E,'3) Draw Data'!$G:$G,$A2,'3) Draw Data'!$H:$H,$B2,'3) Draw Data'!$A:$A,H$1)</f>
        <v>0</v>
      </c>
      <c r="I2" s="82">
        <f>SUMIFS('3) Draw Data'!$E:$E,'3) Draw Data'!$G:$G,$A2,'3) Draw Data'!$H:$H,$B2,'3) Draw Data'!$A:$A,I$1)</f>
        <v>0</v>
      </c>
      <c r="K2" s="211"/>
      <c r="L2" s="211"/>
      <c r="M2" s="211"/>
      <c r="N2" s="211"/>
      <c r="O2" s="211"/>
      <c r="P2" s="211"/>
      <c r="Q2" s="211"/>
      <c r="R2" s="211"/>
      <c r="S2" s="211"/>
    </row>
    <row r="3" spans="1:19">
      <c r="A3" s="73"/>
      <c r="B3" s="63"/>
      <c r="C3" s="67"/>
      <c r="D3" s="68">
        <f>SUMIFS('3) Draw Data'!E:E,'3) Draw Data'!G:G,A3,'3) Draw Data'!H:H,B3)</f>
        <v>0</v>
      </c>
      <c r="E3" s="69">
        <f t="shared" si="0"/>
        <v>0</v>
      </c>
      <c r="F3" s="68">
        <f>SUMIFS('3) Draw Data'!$E:$E,'3) Draw Data'!$G:$G,$A3,'3) Draw Data'!$H:$H,$B3,'3) Draw Data'!$A:$A,F$1)</f>
        <v>0</v>
      </c>
      <c r="G3" s="68">
        <f>SUMIFS('3) Draw Data'!$E:$E,'3) Draw Data'!$G:$G,$A3,'3) Draw Data'!$H:$H,$B3,'3) Draw Data'!$A:$A,G$1)</f>
        <v>0</v>
      </c>
      <c r="H3" s="68">
        <f>SUMIFS('3) Draw Data'!$E:$E,'3) Draw Data'!$G:$G,$A3,'3) Draw Data'!$H:$H,$B3,'3) Draw Data'!$A:$A,H$1)</f>
        <v>0</v>
      </c>
      <c r="I3" s="68">
        <f>SUMIFS('3) Draw Data'!$E:$E,'3) Draw Data'!$G:$G,$A3,'3) Draw Data'!$H:$H,$B3,'3) Draw Data'!$A:$A,I$1)</f>
        <v>0</v>
      </c>
      <c r="K3" s="211"/>
      <c r="L3" s="211"/>
      <c r="M3" s="211"/>
      <c r="N3" s="211"/>
      <c r="O3" s="211"/>
      <c r="P3" s="211"/>
      <c r="Q3" s="211"/>
      <c r="R3" s="211"/>
      <c r="S3" s="211"/>
    </row>
    <row r="4" spans="1:19">
      <c r="A4" s="73"/>
      <c r="B4" s="63"/>
      <c r="C4" s="67"/>
      <c r="D4" s="68">
        <f>SUMIFS('3) Draw Data'!E:E,'3) Draw Data'!G:G,A4,'3) Draw Data'!H:H,B4)</f>
        <v>0</v>
      </c>
      <c r="E4" s="69">
        <f t="shared" si="0"/>
        <v>0</v>
      </c>
      <c r="F4" s="68">
        <f>SUMIFS('3) Draw Data'!$E:$E,'3) Draw Data'!$G:$G,$A4,'3) Draw Data'!$H:$H,$B4,'3) Draw Data'!$A:$A,F$1)</f>
        <v>0</v>
      </c>
      <c r="G4" s="68">
        <f>SUMIFS('3) Draw Data'!$E:$E,'3) Draw Data'!$G:$G,$A4,'3) Draw Data'!$H:$H,$B4,'3) Draw Data'!$A:$A,G$1)</f>
        <v>0</v>
      </c>
      <c r="H4" s="68">
        <f>SUMIFS('3) Draw Data'!$E:$E,'3) Draw Data'!$G:$G,$A4,'3) Draw Data'!$H:$H,$B4,'3) Draw Data'!$A:$A,H$1)</f>
        <v>0</v>
      </c>
      <c r="I4" s="68">
        <f>SUMIFS('3) Draw Data'!$E:$E,'3) Draw Data'!$G:$G,$A4,'3) Draw Data'!$H:$H,$B4,'3) Draw Data'!$A:$A,I$1)</f>
        <v>0</v>
      </c>
      <c r="K4" s="211"/>
      <c r="L4" s="211"/>
      <c r="M4" s="211"/>
      <c r="N4" s="211"/>
      <c r="O4" s="211"/>
      <c r="P4" s="211"/>
      <c r="Q4" s="211"/>
      <c r="R4" s="211"/>
      <c r="S4" s="211"/>
    </row>
    <row r="5" spans="1:19">
      <c r="A5" s="73"/>
      <c r="B5" s="63"/>
      <c r="C5" s="67"/>
      <c r="D5" s="68">
        <f>SUMIFS('3) Draw Data'!E:E,'3) Draw Data'!G:G,A5,'3) Draw Data'!H:H,B5)</f>
        <v>0</v>
      </c>
      <c r="E5" s="69">
        <f t="shared" si="0"/>
        <v>0</v>
      </c>
      <c r="F5" s="68">
        <f>SUMIFS('3) Draw Data'!$E:$E,'3) Draw Data'!$G:$G,$A5,'3) Draw Data'!$H:$H,$B5,'3) Draw Data'!$A:$A,F$1)</f>
        <v>0</v>
      </c>
      <c r="G5" s="68">
        <f>SUMIFS('3) Draw Data'!$E:$E,'3) Draw Data'!$G:$G,$A5,'3) Draw Data'!$H:$H,$B5,'3) Draw Data'!$A:$A,G$1)</f>
        <v>0</v>
      </c>
      <c r="H5" s="68">
        <f>SUMIFS('3) Draw Data'!$E:$E,'3) Draw Data'!$G:$G,$A5,'3) Draw Data'!$H:$H,$B5,'3) Draw Data'!$A:$A,H$1)</f>
        <v>0</v>
      </c>
      <c r="I5" s="68">
        <f>SUMIFS('3) Draw Data'!$E:$E,'3) Draw Data'!$G:$G,$A5,'3) Draw Data'!$H:$H,$B5,'3) Draw Data'!$A:$A,I$1)</f>
        <v>0</v>
      </c>
      <c r="K5" s="211"/>
      <c r="L5" s="211"/>
      <c r="M5" s="211"/>
      <c r="N5" s="211"/>
      <c r="O5" s="211"/>
      <c r="P5" s="211"/>
      <c r="Q5" s="211"/>
      <c r="R5" s="211"/>
      <c r="S5" s="211"/>
    </row>
    <row r="6" spans="1:19">
      <c r="A6" s="73"/>
      <c r="B6" s="63"/>
      <c r="C6" s="67"/>
      <c r="D6" s="68">
        <f>SUMIFS('3) Draw Data'!E:E,'3) Draw Data'!G:G,A6,'3) Draw Data'!H:H,B6)</f>
        <v>0</v>
      </c>
      <c r="E6" s="69">
        <f t="shared" si="0"/>
        <v>0</v>
      </c>
      <c r="F6" s="68">
        <f>SUMIFS('3) Draw Data'!$E:$E,'3) Draw Data'!$G:$G,$A6,'3) Draw Data'!$H:$H,$B6,'3) Draw Data'!$A:$A,F$1)</f>
        <v>0</v>
      </c>
      <c r="G6" s="68">
        <f>SUMIFS('3) Draw Data'!$E:$E,'3) Draw Data'!$G:$G,$A6,'3) Draw Data'!$H:$H,$B6,'3) Draw Data'!$A:$A,G$1)</f>
        <v>0</v>
      </c>
      <c r="H6" s="68">
        <f>SUMIFS('3) Draw Data'!$E:$E,'3) Draw Data'!$G:$G,$A6,'3) Draw Data'!$H:$H,$B6,'3) Draw Data'!$A:$A,H$1)</f>
        <v>0</v>
      </c>
      <c r="I6" s="68">
        <f>SUMIFS('3) Draw Data'!$E:$E,'3) Draw Data'!$G:$G,$A6,'3) Draw Data'!$H:$H,$B6,'3) Draw Data'!$A:$A,I$1)</f>
        <v>0</v>
      </c>
      <c r="K6" s="211"/>
      <c r="L6" s="211"/>
      <c r="M6" s="211"/>
      <c r="N6" s="211"/>
      <c r="O6" s="211"/>
      <c r="P6" s="211"/>
      <c r="Q6" s="211"/>
      <c r="R6" s="211"/>
      <c r="S6" s="211"/>
    </row>
    <row r="7" spans="1:19">
      <c r="A7" s="73"/>
      <c r="B7" s="63"/>
      <c r="C7" s="67"/>
      <c r="D7" s="68">
        <f>SUMIFS('3) Draw Data'!E:E,'3) Draw Data'!G:G,A7,'3) Draw Data'!H:H,B7)</f>
        <v>0</v>
      </c>
      <c r="E7" s="69">
        <f t="shared" si="0"/>
        <v>0</v>
      </c>
      <c r="F7" s="68">
        <f>SUMIFS('3) Draw Data'!$E:$E,'3) Draw Data'!$G:$G,$A7,'3) Draw Data'!$H:$H,$B7,'3) Draw Data'!$A:$A,F$1)</f>
        <v>0</v>
      </c>
      <c r="G7" s="68">
        <f>SUMIFS('3) Draw Data'!$E:$E,'3) Draw Data'!$G:$G,$A7,'3) Draw Data'!$H:$H,$B7,'3) Draw Data'!$A:$A,G$1)</f>
        <v>0</v>
      </c>
      <c r="H7" s="68">
        <f>SUMIFS('3) Draw Data'!$E:$E,'3) Draw Data'!$G:$G,$A7,'3) Draw Data'!$H:$H,$B7,'3) Draw Data'!$A:$A,H$1)</f>
        <v>0</v>
      </c>
      <c r="I7" s="68">
        <f>SUMIFS('3) Draw Data'!$E:$E,'3) Draw Data'!$G:$G,$A7,'3) Draw Data'!$H:$H,$B7,'3) Draw Data'!$A:$A,I$1)</f>
        <v>0</v>
      </c>
      <c r="K7" s="211"/>
      <c r="L7" s="211"/>
      <c r="M7" s="211"/>
      <c r="N7" s="211"/>
      <c r="O7" s="211"/>
      <c r="P7" s="211"/>
      <c r="Q7" s="211"/>
      <c r="R7" s="211"/>
      <c r="S7" s="211"/>
    </row>
    <row r="8" spans="1:19">
      <c r="A8" s="73"/>
      <c r="B8" s="63"/>
      <c r="C8" s="67"/>
      <c r="D8" s="68">
        <f>SUMIFS('3) Draw Data'!E:E,'3) Draw Data'!G:G,A8,'3) Draw Data'!H:H,B8)</f>
        <v>0</v>
      </c>
      <c r="E8" s="69">
        <f t="shared" si="0"/>
        <v>0</v>
      </c>
      <c r="F8" s="68">
        <f>SUMIFS('3) Draw Data'!$E:$E,'3) Draw Data'!$G:$G,$A8,'3) Draw Data'!$H:$H,$B8,'3) Draw Data'!$A:$A,F$1)</f>
        <v>0</v>
      </c>
      <c r="G8" s="68">
        <f>SUMIFS('3) Draw Data'!$E:$E,'3) Draw Data'!$G:$G,$A8,'3) Draw Data'!$H:$H,$B8,'3) Draw Data'!$A:$A,G$1)</f>
        <v>0</v>
      </c>
      <c r="H8" s="68">
        <f>SUMIFS('3) Draw Data'!$E:$E,'3) Draw Data'!$G:$G,$A8,'3) Draw Data'!$H:$H,$B8,'3) Draw Data'!$A:$A,H$1)</f>
        <v>0</v>
      </c>
      <c r="I8" s="68">
        <f>SUMIFS('3) Draw Data'!$E:$E,'3) Draw Data'!$G:$G,$A8,'3) Draw Data'!$H:$H,$B8,'3) Draw Data'!$A:$A,I$1)</f>
        <v>0</v>
      </c>
      <c r="K8" s="211"/>
      <c r="L8" s="211"/>
      <c r="M8" s="211"/>
      <c r="N8" s="211"/>
      <c r="O8" s="211"/>
      <c r="P8" s="211"/>
      <c r="Q8" s="211"/>
      <c r="R8" s="211"/>
      <c r="S8" s="211"/>
    </row>
    <row r="9" spans="1:19">
      <c r="A9" s="72"/>
      <c r="B9" s="63"/>
      <c r="C9" s="67"/>
      <c r="D9" s="68">
        <f>SUMIFS('3) Draw Data'!E:E,'3) Draw Data'!G:G,A9,'3) Draw Data'!H:H,B9)</f>
        <v>0</v>
      </c>
      <c r="E9" s="69">
        <f t="shared" ref="E9:E48" si="1">C9-D9</f>
        <v>0</v>
      </c>
      <c r="F9" s="68">
        <f>SUMIFS('3) Draw Data'!$E:$E,'3) Draw Data'!$G:$G,$A9,'3) Draw Data'!$H:$H,$B9,'3) Draw Data'!$A:$A,F$1)</f>
        <v>0</v>
      </c>
      <c r="G9" s="68">
        <f>SUMIFS('3) Draw Data'!$E:$E,'3) Draw Data'!$G:$G,$A9,'3) Draw Data'!$H:$H,$B9,'3) Draw Data'!$A:$A,G$1)</f>
        <v>0</v>
      </c>
      <c r="H9" s="68">
        <f>SUMIFS('3) Draw Data'!$E:$E,'3) Draw Data'!$G:$G,$A9,'3) Draw Data'!$H:$H,$B9,'3) Draw Data'!$A:$A,H$1)</f>
        <v>0</v>
      </c>
      <c r="I9" s="68">
        <f>SUMIFS('3) Draw Data'!$E:$E,'3) Draw Data'!$G:$G,$A9,'3) Draw Data'!$H:$H,$B9,'3) Draw Data'!$A:$A,I$1)</f>
        <v>0</v>
      </c>
      <c r="K9" s="211"/>
      <c r="L9" s="211"/>
      <c r="M9" s="211"/>
      <c r="N9" s="211"/>
      <c r="O9" s="211"/>
      <c r="P9" s="211"/>
      <c r="Q9" s="211"/>
      <c r="R9" s="211"/>
      <c r="S9" s="211"/>
    </row>
    <row r="10" spans="1:19">
      <c r="A10" s="72"/>
      <c r="B10" s="63"/>
      <c r="C10" s="67"/>
      <c r="D10" s="68">
        <f>SUMIFS('3) Draw Data'!E:E,'3) Draw Data'!G:G,A10,'3) Draw Data'!H:H,B10)</f>
        <v>0</v>
      </c>
      <c r="E10" s="69">
        <f t="shared" si="1"/>
        <v>0</v>
      </c>
      <c r="F10" s="68">
        <f>SUMIFS('3) Draw Data'!$E:$E,'3) Draw Data'!$G:$G,$A10,'3) Draw Data'!$H:$H,$B10,'3) Draw Data'!$A:$A,F$1)</f>
        <v>0</v>
      </c>
      <c r="G10" s="68">
        <f>SUMIFS('3) Draw Data'!$E:$E,'3) Draw Data'!$G:$G,$A10,'3) Draw Data'!$H:$H,$B10,'3) Draw Data'!$A:$A,G$1)</f>
        <v>0</v>
      </c>
      <c r="H10" s="68">
        <f>SUMIFS('3) Draw Data'!$E:$E,'3) Draw Data'!$G:$G,$A10,'3) Draw Data'!$H:$H,$B10,'3) Draw Data'!$A:$A,H$1)</f>
        <v>0</v>
      </c>
      <c r="I10" s="68">
        <f>SUMIFS('3) Draw Data'!$E:$E,'3) Draw Data'!$G:$G,$A10,'3) Draw Data'!$H:$H,$B10,'3) Draw Data'!$A:$A,I$1)</f>
        <v>0</v>
      </c>
      <c r="K10" s="211"/>
      <c r="L10" s="211"/>
      <c r="M10" s="211"/>
      <c r="N10" s="211"/>
      <c r="O10" s="211"/>
      <c r="P10" s="211"/>
      <c r="Q10" s="211"/>
      <c r="R10" s="211"/>
      <c r="S10" s="211"/>
    </row>
    <row r="11" spans="1:19">
      <c r="A11" s="72"/>
      <c r="B11" s="63"/>
      <c r="C11" s="67"/>
      <c r="D11" s="68">
        <f>SUMIFS('3) Draw Data'!E:E,'3) Draw Data'!G:G,A11,'3) Draw Data'!H:H,B11)</f>
        <v>0</v>
      </c>
      <c r="E11" s="69">
        <f t="shared" si="1"/>
        <v>0</v>
      </c>
      <c r="F11" s="68">
        <f>SUMIFS('3) Draw Data'!$E:$E,'3) Draw Data'!$G:$G,$A11,'3) Draw Data'!$H:$H,$B11,'3) Draw Data'!$A:$A,F$1)</f>
        <v>0</v>
      </c>
      <c r="G11" s="68">
        <f>SUMIFS('3) Draw Data'!$E:$E,'3) Draw Data'!$G:$G,$A11,'3) Draw Data'!$H:$H,$B11,'3) Draw Data'!$A:$A,G$1)</f>
        <v>0</v>
      </c>
      <c r="H11" s="68">
        <f>SUMIFS('3) Draw Data'!$E:$E,'3) Draw Data'!$G:$G,$A11,'3) Draw Data'!$H:$H,$B11,'3) Draw Data'!$A:$A,H$1)</f>
        <v>0</v>
      </c>
      <c r="I11" s="68">
        <f>SUMIFS('3) Draw Data'!$E:$E,'3) Draw Data'!$G:$G,$A11,'3) Draw Data'!$H:$H,$B11,'3) Draw Data'!$A:$A,I$1)</f>
        <v>0</v>
      </c>
      <c r="K11" s="211"/>
      <c r="L11" s="211"/>
      <c r="M11" s="211"/>
      <c r="N11" s="211"/>
      <c r="O11" s="211"/>
      <c r="P11" s="211"/>
      <c r="Q11" s="211"/>
      <c r="R11" s="211"/>
      <c r="S11" s="211"/>
    </row>
    <row r="12" spans="1:19">
      <c r="A12" s="72"/>
      <c r="B12" s="63"/>
      <c r="C12" s="67"/>
      <c r="D12" s="68">
        <f>SUMIFS('3) Draw Data'!E:E,'3) Draw Data'!G:G,A12,'3) Draw Data'!H:H,B12)</f>
        <v>0</v>
      </c>
      <c r="E12" s="69">
        <f t="shared" si="1"/>
        <v>0</v>
      </c>
      <c r="F12" s="68">
        <f>SUMIFS('3) Draw Data'!$E:$E,'3) Draw Data'!$G:$G,$A12,'3) Draw Data'!$H:$H,$B12,'3) Draw Data'!$A:$A,F$1)</f>
        <v>0</v>
      </c>
      <c r="G12" s="68">
        <f>SUMIFS('3) Draw Data'!$E:$E,'3) Draw Data'!$G:$G,$A12,'3) Draw Data'!$H:$H,$B12,'3) Draw Data'!$A:$A,G$1)</f>
        <v>0</v>
      </c>
      <c r="H12" s="68">
        <f>SUMIFS('3) Draw Data'!$E:$E,'3) Draw Data'!$G:$G,$A12,'3) Draw Data'!$H:$H,$B12,'3) Draw Data'!$A:$A,H$1)</f>
        <v>0</v>
      </c>
      <c r="I12" s="68">
        <f>SUMIFS('3) Draw Data'!$E:$E,'3) Draw Data'!$G:$G,$A12,'3) Draw Data'!$H:$H,$B12,'3) Draw Data'!$A:$A,I$1)</f>
        <v>0</v>
      </c>
      <c r="K12" s="211"/>
      <c r="L12" s="211"/>
      <c r="M12" s="211"/>
      <c r="N12" s="211"/>
      <c r="O12" s="211"/>
      <c r="P12" s="211"/>
      <c r="Q12" s="211"/>
      <c r="R12" s="211"/>
      <c r="S12" s="211"/>
    </row>
    <row r="13" spans="1:19">
      <c r="A13" s="73"/>
      <c r="B13" s="63"/>
      <c r="C13" s="67"/>
      <c r="D13" s="68">
        <f>SUMIFS('3) Draw Data'!E:E,'3) Draw Data'!G:G,A13,'3) Draw Data'!H:H,B13)</f>
        <v>0</v>
      </c>
      <c r="E13" s="69">
        <f t="shared" si="1"/>
        <v>0</v>
      </c>
      <c r="F13" s="68">
        <f>SUMIFS('3) Draw Data'!$E:$E,'3) Draw Data'!$G:$G,$A13,'3) Draw Data'!$H:$H,$B13,'3) Draw Data'!$A:$A,F$1)</f>
        <v>0</v>
      </c>
      <c r="G13" s="68">
        <f>SUMIFS('3) Draw Data'!$E:$E,'3) Draw Data'!$G:$G,$A13,'3) Draw Data'!$H:$H,$B13,'3) Draw Data'!$A:$A,G$1)</f>
        <v>0</v>
      </c>
      <c r="H13" s="68">
        <f>SUMIFS('3) Draw Data'!$E:$E,'3) Draw Data'!$G:$G,$A13,'3) Draw Data'!$H:$H,$B13,'3) Draw Data'!$A:$A,H$1)</f>
        <v>0</v>
      </c>
      <c r="I13" s="68">
        <f>SUMIFS('3) Draw Data'!$E:$E,'3) Draw Data'!$G:$G,$A13,'3) Draw Data'!$H:$H,$B13,'3) Draw Data'!$A:$A,I$1)</f>
        <v>0</v>
      </c>
      <c r="K13" s="211"/>
      <c r="L13" s="211"/>
      <c r="M13" s="211"/>
      <c r="N13" s="211"/>
      <c r="O13" s="211"/>
      <c r="P13" s="211"/>
      <c r="Q13" s="211"/>
      <c r="R13" s="211"/>
      <c r="S13" s="211"/>
    </row>
    <row r="14" spans="1:19">
      <c r="A14" s="73"/>
      <c r="B14" s="63"/>
      <c r="C14" s="67"/>
      <c r="D14" s="68">
        <f>SUMIFS('3) Draw Data'!E:E,'3) Draw Data'!G:G,A14,'3) Draw Data'!H:H,B14)</f>
        <v>0</v>
      </c>
      <c r="E14" s="69">
        <f t="shared" si="1"/>
        <v>0</v>
      </c>
      <c r="F14" s="68">
        <f>SUMIFS('3) Draw Data'!$E:$E,'3) Draw Data'!$G:$G,$A14,'3) Draw Data'!$H:$H,$B14,'3) Draw Data'!$A:$A,F$1)</f>
        <v>0</v>
      </c>
      <c r="G14" s="68">
        <f>SUMIFS('3) Draw Data'!$E:$E,'3) Draw Data'!$G:$G,$A14,'3) Draw Data'!$H:$H,$B14,'3) Draw Data'!$A:$A,G$1)</f>
        <v>0</v>
      </c>
      <c r="H14" s="68">
        <f>SUMIFS('3) Draw Data'!$E:$E,'3) Draw Data'!$G:$G,$A14,'3) Draw Data'!$H:$H,$B14,'3) Draw Data'!$A:$A,H$1)</f>
        <v>0</v>
      </c>
      <c r="I14" s="68">
        <f>SUMIFS('3) Draw Data'!$E:$E,'3) Draw Data'!$G:$G,$A14,'3) Draw Data'!$H:$H,$B14,'3) Draw Data'!$A:$A,I$1)</f>
        <v>0</v>
      </c>
      <c r="K14" s="211"/>
      <c r="L14" s="211"/>
      <c r="M14" s="211"/>
      <c r="N14" s="211"/>
      <c r="O14" s="211"/>
      <c r="P14" s="211"/>
      <c r="Q14" s="211"/>
      <c r="R14" s="211"/>
      <c r="S14" s="211"/>
    </row>
    <row r="15" spans="1:19">
      <c r="A15" s="73"/>
      <c r="B15" s="63"/>
      <c r="C15" s="67"/>
      <c r="D15" s="68">
        <f>SUMIFS('3) Draw Data'!E:E,'3) Draw Data'!G:G,A15,'3) Draw Data'!H:H,B15)</f>
        <v>0</v>
      </c>
      <c r="E15" s="69">
        <f t="shared" si="1"/>
        <v>0</v>
      </c>
      <c r="F15" s="68">
        <f>SUMIFS('3) Draw Data'!$E:$E,'3) Draw Data'!$G:$G,$A15,'3) Draw Data'!$H:$H,$B15,'3) Draw Data'!$A:$A,F$1)</f>
        <v>0</v>
      </c>
      <c r="G15" s="68">
        <f>SUMIFS('3) Draw Data'!$E:$E,'3) Draw Data'!$G:$G,$A15,'3) Draw Data'!$H:$H,$B15,'3) Draw Data'!$A:$A,G$1)</f>
        <v>0</v>
      </c>
      <c r="H15" s="68">
        <f>SUMIFS('3) Draw Data'!$E:$E,'3) Draw Data'!$G:$G,$A15,'3) Draw Data'!$H:$H,$B15,'3) Draw Data'!$A:$A,H$1)</f>
        <v>0</v>
      </c>
      <c r="I15" s="68">
        <f>SUMIFS('3) Draw Data'!$E:$E,'3) Draw Data'!$G:$G,$A15,'3) Draw Data'!$H:$H,$B15,'3) Draw Data'!$A:$A,I$1)</f>
        <v>0</v>
      </c>
      <c r="K15" s="211"/>
      <c r="L15" s="211"/>
      <c r="M15" s="211"/>
      <c r="N15" s="211"/>
      <c r="O15" s="211"/>
      <c r="P15" s="211"/>
      <c r="Q15" s="211"/>
      <c r="R15" s="211"/>
      <c r="S15" s="211"/>
    </row>
    <row r="16" spans="1:19">
      <c r="A16" s="73"/>
      <c r="B16" s="63"/>
      <c r="C16" s="67"/>
      <c r="D16" s="68">
        <f>SUMIFS('3) Draw Data'!E:E,'3) Draw Data'!G:G,A16,'3) Draw Data'!H:H,B16)</f>
        <v>0</v>
      </c>
      <c r="E16" s="69">
        <f t="shared" si="1"/>
        <v>0</v>
      </c>
      <c r="F16" s="68">
        <f>SUMIFS('3) Draw Data'!$E:$E,'3) Draw Data'!$G:$G,$A16,'3) Draw Data'!$H:$H,$B16,'3) Draw Data'!$A:$A,F$1)</f>
        <v>0</v>
      </c>
      <c r="G16" s="68">
        <f>SUMIFS('3) Draw Data'!$E:$E,'3) Draw Data'!$G:$G,$A16,'3) Draw Data'!$H:$H,$B16,'3) Draw Data'!$A:$A,G$1)</f>
        <v>0</v>
      </c>
      <c r="H16" s="68">
        <f>SUMIFS('3) Draw Data'!$E:$E,'3) Draw Data'!$G:$G,$A16,'3) Draw Data'!$H:$H,$B16,'3) Draw Data'!$A:$A,H$1)</f>
        <v>0</v>
      </c>
      <c r="I16" s="68">
        <f>SUMIFS('3) Draw Data'!$E:$E,'3) Draw Data'!$G:$G,$A16,'3) Draw Data'!$H:$H,$B16,'3) Draw Data'!$A:$A,I$1)</f>
        <v>0</v>
      </c>
      <c r="K16" s="211"/>
      <c r="L16" s="211"/>
      <c r="M16" s="211"/>
      <c r="N16" s="211"/>
      <c r="O16" s="211"/>
      <c r="P16" s="211"/>
      <c r="Q16" s="211"/>
      <c r="R16" s="211"/>
      <c r="S16" s="211"/>
    </row>
    <row r="17" spans="1:19">
      <c r="A17" s="73"/>
      <c r="B17" s="63"/>
      <c r="C17" s="67"/>
      <c r="D17" s="68">
        <f>SUMIFS('3) Draw Data'!E:E,'3) Draw Data'!G:G,A17,'3) Draw Data'!H:H,B17)</f>
        <v>0</v>
      </c>
      <c r="E17" s="69">
        <f t="shared" si="1"/>
        <v>0</v>
      </c>
      <c r="F17" s="68">
        <f>SUMIFS('3) Draw Data'!$E:$E,'3) Draw Data'!$G:$G,$A17,'3) Draw Data'!$H:$H,$B17,'3) Draw Data'!$A:$A,F$1)</f>
        <v>0</v>
      </c>
      <c r="G17" s="68">
        <f>SUMIFS('3) Draw Data'!$E:$E,'3) Draw Data'!$G:$G,$A17,'3) Draw Data'!$H:$H,$B17,'3) Draw Data'!$A:$A,G$1)</f>
        <v>0</v>
      </c>
      <c r="H17" s="68">
        <f>SUMIFS('3) Draw Data'!$E:$E,'3) Draw Data'!$G:$G,$A17,'3) Draw Data'!$H:$H,$B17,'3) Draw Data'!$A:$A,H$1)</f>
        <v>0</v>
      </c>
      <c r="I17" s="68">
        <f>SUMIFS('3) Draw Data'!$E:$E,'3) Draw Data'!$G:$G,$A17,'3) Draw Data'!$H:$H,$B17,'3) Draw Data'!$A:$A,I$1)</f>
        <v>0</v>
      </c>
      <c r="K17" s="211"/>
      <c r="L17" s="211"/>
      <c r="M17" s="211"/>
      <c r="N17" s="211"/>
      <c r="O17" s="211"/>
      <c r="P17" s="211"/>
      <c r="Q17" s="211"/>
      <c r="R17" s="211"/>
      <c r="S17" s="211"/>
    </row>
    <row r="18" spans="1:19">
      <c r="A18" s="12"/>
      <c r="B18" s="12"/>
      <c r="C18" s="67"/>
      <c r="D18" s="68">
        <f>SUMIFS('3) Draw Data'!E:E,'3) Draw Data'!G:G,A18,'3) Draw Data'!H:H,B18)</f>
        <v>0</v>
      </c>
      <c r="E18" s="69">
        <f t="shared" si="1"/>
        <v>0</v>
      </c>
      <c r="F18" s="68">
        <f>SUMIFS('3) Draw Data'!$E:$E,'3) Draw Data'!$G:$G,$A18,'3) Draw Data'!$H:$H,$B18,'3) Draw Data'!$A:$A,F$1)</f>
        <v>0</v>
      </c>
      <c r="G18" s="68">
        <f>SUMIFS('3) Draw Data'!$E:$E,'3) Draw Data'!$G:$G,$A18,'3) Draw Data'!$H:$H,$B18,'3) Draw Data'!$A:$A,G$1)</f>
        <v>0</v>
      </c>
      <c r="H18" s="68">
        <f>SUMIFS('3) Draw Data'!$E:$E,'3) Draw Data'!$G:$G,$A18,'3) Draw Data'!$H:$H,$B18,'3) Draw Data'!$A:$A,H$1)</f>
        <v>0</v>
      </c>
      <c r="I18" s="68">
        <f>SUMIFS('3) Draw Data'!$E:$E,'3) Draw Data'!$G:$G,$A18,'3) Draw Data'!$H:$H,$B18,'3) Draw Data'!$A:$A,I$1)</f>
        <v>0</v>
      </c>
      <c r="K18" s="211"/>
      <c r="L18" s="211"/>
      <c r="M18" s="211"/>
      <c r="N18" s="211"/>
      <c r="O18" s="211"/>
      <c r="P18" s="211"/>
      <c r="Q18" s="211"/>
      <c r="R18" s="211"/>
      <c r="S18" s="211"/>
    </row>
    <row r="19" spans="1:19">
      <c r="A19" s="12"/>
      <c r="B19" s="12"/>
      <c r="C19" s="67"/>
      <c r="D19" s="68">
        <f>SUMIFS('3) Draw Data'!E:E,'3) Draw Data'!G:G,A19,'3) Draw Data'!H:H,B19)</f>
        <v>0</v>
      </c>
      <c r="E19" s="69">
        <f t="shared" si="1"/>
        <v>0</v>
      </c>
      <c r="F19" s="68">
        <f>SUMIFS('3) Draw Data'!$E:$E,'3) Draw Data'!$G:$G,$A19,'3) Draw Data'!$H:$H,$B19,'3) Draw Data'!$A:$A,F$1)</f>
        <v>0</v>
      </c>
      <c r="G19" s="68">
        <f>SUMIFS('3) Draw Data'!$E:$E,'3) Draw Data'!$G:$G,$A19,'3) Draw Data'!$H:$H,$B19,'3) Draw Data'!$A:$A,G$1)</f>
        <v>0</v>
      </c>
      <c r="H19" s="68">
        <f>SUMIFS('3) Draw Data'!$E:$E,'3) Draw Data'!$G:$G,$A19,'3) Draw Data'!$H:$H,$B19,'3) Draw Data'!$A:$A,H$1)</f>
        <v>0</v>
      </c>
      <c r="I19" s="68">
        <f>SUMIFS('3) Draw Data'!$E:$E,'3) Draw Data'!$G:$G,$A19,'3) Draw Data'!$H:$H,$B19,'3) Draw Data'!$A:$A,I$1)</f>
        <v>0</v>
      </c>
      <c r="K19" s="211"/>
      <c r="L19" s="211"/>
      <c r="M19" s="211"/>
      <c r="N19" s="211"/>
      <c r="O19" s="211"/>
      <c r="P19" s="211"/>
      <c r="Q19" s="211"/>
      <c r="R19" s="211"/>
      <c r="S19" s="211"/>
    </row>
    <row r="20" spans="1:19">
      <c r="A20" s="12"/>
      <c r="B20" s="12"/>
      <c r="C20" s="67"/>
      <c r="D20" s="68">
        <f>SUMIFS('3) Draw Data'!E:E,'3) Draw Data'!G:G,A20,'3) Draw Data'!H:H,B20)</f>
        <v>0</v>
      </c>
      <c r="E20" s="69">
        <f t="shared" si="1"/>
        <v>0</v>
      </c>
      <c r="F20" s="68">
        <f>SUMIFS('3) Draw Data'!$E:$E,'3) Draw Data'!$G:$G,$A20,'3) Draw Data'!$H:$H,$B20,'3) Draw Data'!$A:$A,F$1)</f>
        <v>0</v>
      </c>
      <c r="G20" s="68">
        <f>SUMIFS('3) Draw Data'!$E:$E,'3) Draw Data'!$G:$G,$A20,'3) Draw Data'!$H:$H,$B20,'3) Draw Data'!$A:$A,G$1)</f>
        <v>0</v>
      </c>
      <c r="H20" s="68">
        <f>SUMIFS('3) Draw Data'!$E:$E,'3) Draw Data'!$G:$G,$A20,'3) Draw Data'!$H:$H,$B20,'3) Draw Data'!$A:$A,H$1)</f>
        <v>0</v>
      </c>
      <c r="I20" s="68">
        <f>SUMIFS('3) Draw Data'!$E:$E,'3) Draw Data'!$G:$G,$A20,'3) Draw Data'!$H:$H,$B20,'3) Draw Data'!$A:$A,I$1)</f>
        <v>0</v>
      </c>
      <c r="K20" s="211"/>
      <c r="L20" s="211"/>
      <c r="M20" s="211"/>
      <c r="N20" s="211"/>
      <c r="O20" s="211"/>
      <c r="P20" s="211"/>
      <c r="Q20" s="211"/>
      <c r="R20" s="211"/>
      <c r="S20" s="211"/>
    </row>
    <row r="21" spans="1:19">
      <c r="A21" s="12"/>
      <c r="B21" s="12"/>
      <c r="C21" s="67"/>
      <c r="D21" s="68">
        <f>SUMIFS('3) Draw Data'!E:E,'3) Draw Data'!G:G,A21,'3) Draw Data'!H:H,B21)</f>
        <v>0</v>
      </c>
      <c r="E21" s="69">
        <f t="shared" si="1"/>
        <v>0</v>
      </c>
      <c r="F21" s="68">
        <f>SUMIFS('3) Draw Data'!$E:$E,'3) Draw Data'!$G:$G,$A21,'3) Draw Data'!$H:$H,$B21,'3) Draw Data'!$A:$A,F$1)</f>
        <v>0</v>
      </c>
      <c r="G21" s="68">
        <f>SUMIFS('3) Draw Data'!$E:$E,'3) Draw Data'!$G:$G,$A21,'3) Draw Data'!$H:$H,$B21,'3) Draw Data'!$A:$A,G$1)</f>
        <v>0</v>
      </c>
      <c r="H21" s="68">
        <f>SUMIFS('3) Draw Data'!$E:$E,'3) Draw Data'!$G:$G,$A21,'3) Draw Data'!$H:$H,$B21,'3) Draw Data'!$A:$A,H$1)</f>
        <v>0</v>
      </c>
      <c r="I21" s="68">
        <f>SUMIFS('3) Draw Data'!$E:$E,'3) Draw Data'!$G:$G,$A21,'3) Draw Data'!$H:$H,$B21,'3) Draw Data'!$A:$A,I$1)</f>
        <v>0</v>
      </c>
      <c r="K21" s="211"/>
      <c r="L21" s="211"/>
      <c r="M21" s="211"/>
      <c r="N21" s="211"/>
      <c r="O21" s="211"/>
      <c r="P21" s="211"/>
      <c r="Q21" s="211"/>
      <c r="R21" s="211"/>
      <c r="S21" s="211"/>
    </row>
    <row r="22" spans="1:19">
      <c r="A22" s="12"/>
      <c r="B22" s="12"/>
      <c r="C22" s="67"/>
      <c r="D22" s="68">
        <f>SUMIFS('3) Draw Data'!E:E,'3) Draw Data'!G:G,A22,'3) Draw Data'!H:H,B22)</f>
        <v>0</v>
      </c>
      <c r="E22" s="69">
        <f t="shared" si="1"/>
        <v>0</v>
      </c>
      <c r="F22" s="68">
        <f>SUMIFS('3) Draw Data'!$E:$E,'3) Draw Data'!$G:$G,$A22,'3) Draw Data'!$H:$H,$B22,'3) Draw Data'!$A:$A,F$1)</f>
        <v>0</v>
      </c>
      <c r="G22" s="68">
        <f>SUMIFS('3) Draw Data'!$E:$E,'3) Draw Data'!$G:$G,$A22,'3) Draw Data'!$H:$H,$B22,'3) Draw Data'!$A:$A,G$1)</f>
        <v>0</v>
      </c>
      <c r="H22" s="68">
        <f>SUMIFS('3) Draw Data'!$E:$E,'3) Draw Data'!$G:$G,$A22,'3) Draw Data'!$H:$H,$B22,'3) Draw Data'!$A:$A,H$1)</f>
        <v>0</v>
      </c>
      <c r="I22" s="68">
        <f>SUMIFS('3) Draw Data'!$E:$E,'3) Draw Data'!$G:$G,$A22,'3) Draw Data'!$H:$H,$B22,'3) Draw Data'!$A:$A,I$1)</f>
        <v>0</v>
      </c>
      <c r="K22" s="211"/>
      <c r="L22" s="211"/>
      <c r="M22" s="211"/>
      <c r="N22" s="211"/>
      <c r="O22" s="211"/>
      <c r="P22" s="211"/>
      <c r="Q22" s="211"/>
      <c r="R22" s="211"/>
      <c r="S22" s="211"/>
    </row>
    <row r="23" spans="1:19">
      <c r="A23" s="12"/>
      <c r="B23" s="12"/>
      <c r="C23" s="67"/>
      <c r="D23" s="68">
        <f>SUMIFS('3) Draw Data'!E:E,'3) Draw Data'!G:G,A23,'3) Draw Data'!H:H,B23)</f>
        <v>0</v>
      </c>
      <c r="E23" s="69">
        <f t="shared" si="1"/>
        <v>0</v>
      </c>
      <c r="F23" s="68">
        <f>SUMIFS('3) Draw Data'!$E:$E,'3) Draw Data'!$G:$G,$A23,'3) Draw Data'!$H:$H,$B23,'3) Draw Data'!$A:$A,F$1)</f>
        <v>0</v>
      </c>
      <c r="G23" s="68">
        <f>SUMIFS('3) Draw Data'!$E:$E,'3) Draw Data'!$G:$G,$A23,'3) Draw Data'!$H:$H,$B23,'3) Draw Data'!$A:$A,G$1)</f>
        <v>0</v>
      </c>
      <c r="H23" s="68">
        <f>SUMIFS('3) Draw Data'!$E:$E,'3) Draw Data'!$G:$G,$A23,'3) Draw Data'!$H:$H,$B23,'3) Draw Data'!$A:$A,H$1)</f>
        <v>0</v>
      </c>
      <c r="I23" s="68">
        <f>SUMIFS('3) Draw Data'!$E:$E,'3) Draw Data'!$G:$G,$A23,'3) Draw Data'!$H:$H,$B23,'3) Draw Data'!$A:$A,I$1)</f>
        <v>0</v>
      </c>
      <c r="K23" s="211"/>
      <c r="L23" s="211"/>
      <c r="M23" s="211"/>
      <c r="N23" s="211"/>
      <c r="O23" s="211"/>
      <c r="P23" s="211"/>
      <c r="Q23" s="211"/>
      <c r="R23" s="211"/>
      <c r="S23" s="211"/>
    </row>
    <row r="24" spans="1:19">
      <c r="A24" s="12"/>
      <c r="B24" s="12"/>
      <c r="C24" s="67"/>
      <c r="D24" s="68">
        <f>SUMIFS('3) Draw Data'!E:E,'3) Draw Data'!G:G,A24,'3) Draw Data'!H:H,B24)</f>
        <v>0</v>
      </c>
      <c r="E24" s="69">
        <f t="shared" si="1"/>
        <v>0</v>
      </c>
      <c r="F24" s="68">
        <f>SUMIFS('3) Draw Data'!$E:$E,'3) Draw Data'!$G:$G,$A24,'3) Draw Data'!$H:$H,$B24,'3) Draw Data'!$A:$A,F$1)</f>
        <v>0</v>
      </c>
      <c r="G24" s="68">
        <f>SUMIFS('3) Draw Data'!$E:$E,'3) Draw Data'!$G:$G,$A24,'3) Draw Data'!$H:$H,$B24,'3) Draw Data'!$A:$A,G$1)</f>
        <v>0</v>
      </c>
      <c r="H24" s="68">
        <f>SUMIFS('3) Draw Data'!$E:$E,'3) Draw Data'!$G:$G,$A24,'3) Draw Data'!$H:$H,$B24,'3) Draw Data'!$A:$A,H$1)</f>
        <v>0</v>
      </c>
      <c r="I24" s="68">
        <f>SUMIFS('3) Draw Data'!$E:$E,'3) Draw Data'!$G:$G,$A24,'3) Draw Data'!$H:$H,$B24,'3) Draw Data'!$A:$A,I$1)</f>
        <v>0</v>
      </c>
      <c r="K24" s="211"/>
      <c r="L24" s="211"/>
      <c r="M24" s="211"/>
      <c r="N24" s="211"/>
      <c r="O24" s="211"/>
      <c r="P24" s="211"/>
      <c r="Q24" s="211"/>
      <c r="R24" s="211"/>
      <c r="S24" s="211"/>
    </row>
    <row r="25" spans="1:19">
      <c r="A25" s="12"/>
      <c r="B25" s="12"/>
      <c r="C25" s="67"/>
      <c r="D25" s="68">
        <f>SUMIFS('3) Draw Data'!E:E,'3) Draw Data'!G:G,A25,'3) Draw Data'!H:H,B25)</f>
        <v>0</v>
      </c>
      <c r="E25" s="69">
        <f t="shared" si="1"/>
        <v>0</v>
      </c>
      <c r="F25" s="68">
        <f>SUMIFS('3) Draw Data'!$E:$E,'3) Draw Data'!$G:$G,$A25,'3) Draw Data'!$H:$H,$B25,'3) Draw Data'!$A:$A,F$1)</f>
        <v>0</v>
      </c>
      <c r="G25" s="68">
        <f>SUMIFS('3) Draw Data'!$E:$E,'3) Draw Data'!$G:$G,$A25,'3) Draw Data'!$H:$H,$B25,'3) Draw Data'!$A:$A,G$1)</f>
        <v>0</v>
      </c>
      <c r="H25" s="68">
        <f>SUMIFS('3) Draw Data'!$E:$E,'3) Draw Data'!$G:$G,$A25,'3) Draw Data'!$H:$H,$B25,'3) Draw Data'!$A:$A,H$1)</f>
        <v>0</v>
      </c>
      <c r="I25" s="68">
        <f>SUMIFS('3) Draw Data'!$E:$E,'3) Draw Data'!$G:$G,$A25,'3) Draw Data'!$H:$H,$B25,'3) Draw Data'!$A:$A,I$1)</f>
        <v>0</v>
      </c>
      <c r="K25" s="211"/>
      <c r="L25" s="211"/>
      <c r="M25" s="211"/>
      <c r="N25" s="211"/>
      <c r="O25" s="211"/>
      <c r="P25" s="211"/>
      <c r="Q25" s="211"/>
      <c r="R25" s="211"/>
      <c r="S25" s="211"/>
    </row>
    <row r="26" spans="1:19">
      <c r="A26" s="12"/>
      <c r="B26" s="12"/>
      <c r="C26" s="67"/>
      <c r="D26" s="68">
        <f>SUMIFS('3) Draw Data'!E:E,'3) Draw Data'!G:G,A26,'3) Draw Data'!H:H,B26)</f>
        <v>0</v>
      </c>
      <c r="E26" s="69">
        <f t="shared" si="1"/>
        <v>0</v>
      </c>
      <c r="F26" s="68">
        <f>SUMIFS('3) Draw Data'!$E:$E,'3) Draw Data'!$G:$G,$A26,'3) Draw Data'!$H:$H,$B26,'3) Draw Data'!$A:$A,F$1)</f>
        <v>0</v>
      </c>
      <c r="G26" s="68">
        <f>SUMIFS('3) Draw Data'!$E:$E,'3) Draw Data'!$G:$G,$A26,'3) Draw Data'!$H:$H,$B26,'3) Draw Data'!$A:$A,G$1)</f>
        <v>0</v>
      </c>
      <c r="H26" s="68">
        <f>SUMIFS('3) Draw Data'!$E:$E,'3) Draw Data'!$G:$G,$A26,'3) Draw Data'!$H:$H,$B26,'3) Draw Data'!$A:$A,H$1)</f>
        <v>0</v>
      </c>
      <c r="I26" s="68">
        <f>SUMIFS('3) Draw Data'!$E:$E,'3) Draw Data'!$G:$G,$A26,'3) Draw Data'!$H:$H,$B26,'3) Draw Data'!$A:$A,I$1)</f>
        <v>0</v>
      </c>
      <c r="K26" s="211"/>
      <c r="L26" s="211"/>
      <c r="M26" s="211"/>
      <c r="N26" s="211"/>
      <c r="O26" s="211"/>
      <c r="P26" s="211"/>
      <c r="Q26" s="211"/>
      <c r="R26" s="211"/>
      <c r="S26" s="211"/>
    </row>
    <row r="27" spans="1:19">
      <c r="A27" s="12"/>
      <c r="B27" s="12"/>
      <c r="C27" s="67"/>
      <c r="D27" s="68">
        <f>SUMIFS('3) Draw Data'!E:E,'3) Draw Data'!G:G,A27,'3) Draw Data'!H:H,B27)</f>
        <v>0</v>
      </c>
      <c r="E27" s="69">
        <f t="shared" si="1"/>
        <v>0</v>
      </c>
      <c r="F27" s="68">
        <f>SUMIFS('3) Draw Data'!$E:$E,'3) Draw Data'!$G:$G,$A27,'3) Draw Data'!$H:$H,$B27,'3) Draw Data'!$A:$A,F$1)</f>
        <v>0</v>
      </c>
      <c r="G27" s="68">
        <f>SUMIFS('3) Draw Data'!$E:$E,'3) Draw Data'!$G:$G,$A27,'3) Draw Data'!$H:$H,$B27,'3) Draw Data'!$A:$A,G$1)</f>
        <v>0</v>
      </c>
      <c r="H27" s="68">
        <f>SUMIFS('3) Draw Data'!$E:$E,'3) Draw Data'!$G:$G,$A27,'3) Draw Data'!$H:$H,$B27,'3) Draw Data'!$A:$A,H$1)</f>
        <v>0</v>
      </c>
      <c r="I27" s="68">
        <f>SUMIFS('3) Draw Data'!$E:$E,'3) Draw Data'!$G:$G,$A27,'3) Draw Data'!$H:$H,$B27,'3) Draw Data'!$A:$A,I$1)</f>
        <v>0</v>
      </c>
      <c r="K27" s="211"/>
      <c r="L27" s="211"/>
      <c r="M27" s="211"/>
      <c r="N27" s="211"/>
      <c r="O27" s="211"/>
      <c r="P27" s="211"/>
      <c r="Q27" s="211"/>
      <c r="R27" s="211"/>
      <c r="S27" s="211"/>
    </row>
    <row r="28" spans="1:19">
      <c r="A28" s="12"/>
      <c r="B28" s="12"/>
      <c r="C28" s="67"/>
      <c r="D28" s="68">
        <f>SUMIFS('3) Draw Data'!E:E,'3) Draw Data'!G:G,A28,'3) Draw Data'!H:H,B28)</f>
        <v>0</v>
      </c>
      <c r="E28" s="69">
        <f t="shared" si="1"/>
        <v>0</v>
      </c>
      <c r="F28" s="68">
        <f>SUMIFS('3) Draw Data'!$E:$E,'3) Draw Data'!$G:$G,$A28,'3) Draw Data'!$H:$H,$B28,'3) Draw Data'!$A:$A,F$1)</f>
        <v>0</v>
      </c>
      <c r="G28" s="68">
        <f>SUMIFS('3) Draw Data'!$E:$E,'3) Draw Data'!$G:$G,$A28,'3) Draw Data'!$H:$H,$B28,'3) Draw Data'!$A:$A,G$1)</f>
        <v>0</v>
      </c>
      <c r="H28" s="68">
        <f>SUMIFS('3) Draw Data'!$E:$E,'3) Draw Data'!$G:$G,$A28,'3) Draw Data'!$H:$H,$B28,'3) Draw Data'!$A:$A,H$1)</f>
        <v>0</v>
      </c>
      <c r="I28" s="68">
        <f>SUMIFS('3) Draw Data'!$E:$E,'3) Draw Data'!$G:$G,$A28,'3) Draw Data'!$H:$H,$B28,'3) Draw Data'!$A:$A,I$1)</f>
        <v>0</v>
      </c>
      <c r="K28" s="211"/>
      <c r="L28" s="211"/>
      <c r="M28" s="211"/>
      <c r="N28" s="211"/>
      <c r="O28" s="211"/>
      <c r="P28" s="211"/>
      <c r="Q28" s="211"/>
      <c r="R28" s="211"/>
      <c r="S28" s="211"/>
    </row>
    <row r="29" spans="1:19">
      <c r="A29" s="12"/>
      <c r="B29" s="12"/>
      <c r="C29" s="67"/>
      <c r="D29" s="68">
        <f>SUMIFS('3) Draw Data'!E:E,'3) Draw Data'!G:G,A29,'3) Draw Data'!H:H,B29)</f>
        <v>0</v>
      </c>
      <c r="E29" s="69">
        <f t="shared" si="1"/>
        <v>0</v>
      </c>
      <c r="F29" s="68">
        <f>SUMIFS('3) Draw Data'!$E:$E,'3) Draw Data'!$G:$G,$A29,'3) Draw Data'!$H:$H,$B29,'3) Draw Data'!$A:$A,F$1)</f>
        <v>0</v>
      </c>
      <c r="G29" s="68">
        <f>SUMIFS('3) Draw Data'!$E:$E,'3) Draw Data'!$G:$G,$A29,'3) Draw Data'!$H:$H,$B29,'3) Draw Data'!$A:$A,G$1)</f>
        <v>0</v>
      </c>
      <c r="H29" s="68">
        <f>SUMIFS('3) Draw Data'!$E:$E,'3) Draw Data'!$G:$G,$A29,'3) Draw Data'!$H:$H,$B29,'3) Draw Data'!$A:$A,H$1)</f>
        <v>0</v>
      </c>
      <c r="I29" s="68">
        <f>SUMIFS('3) Draw Data'!$E:$E,'3) Draw Data'!$G:$G,$A29,'3) Draw Data'!$H:$H,$B29,'3) Draw Data'!$A:$A,I$1)</f>
        <v>0</v>
      </c>
      <c r="K29" s="211"/>
      <c r="L29" s="211"/>
      <c r="M29" s="211"/>
      <c r="N29" s="211"/>
      <c r="O29" s="211"/>
      <c r="P29" s="211"/>
      <c r="Q29" s="211"/>
      <c r="R29" s="211"/>
      <c r="S29" s="211"/>
    </row>
    <row r="30" spans="1:19">
      <c r="A30" s="12"/>
      <c r="B30" s="12"/>
      <c r="C30" s="67"/>
      <c r="D30" s="68">
        <f>SUMIFS('3) Draw Data'!E:E,'3) Draw Data'!G:G,A30,'3) Draw Data'!H:H,B30)</f>
        <v>0</v>
      </c>
      <c r="E30" s="69">
        <f t="shared" si="1"/>
        <v>0</v>
      </c>
      <c r="F30" s="68">
        <f>SUMIFS('3) Draw Data'!$E:$E,'3) Draw Data'!$G:$G,$A30,'3) Draw Data'!$H:$H,$B30,'3) Draw Data'!$A:$A,F$1)</f>
        <v>0</v>
      </c>
      <c r="G30" s="68">
        <f>SUMIFS('3) Draw Data'!$E:$E,'3) Draw Data'!$G:$G,$A30,'3) Draw Data'!$H:$H,$B30,'3) Draw Data'!$A:$A,G$1)</f>
        <v>0</v>
      </c>
      <c r="H30" s="68">
        <f>SUMIFS('3) Draw Data'!$E:$E,'3) Draw Data'!$G:$G,$A30,'3) Draw Data'!$H:$H,$B30,'3) Draw Data'!$A:$A,H$1)</f>
        <v>0</v>
      </c>
      <c r="I30" s="68">
        <f>SUMIFS('3) Draw Data'!$E:$E,'3) Draw Data'!$G:$G,$A30,'3) Draw Data'!$H:$H,$B30,'3) Draw Data'!$A:$A,I$1)</f>
        <v>0</v>
      </c>
      <c r="K30" s="211"/>
      <c r="L30" s="211"/>
      <c r="M30" s="211"/>
      <c r="N30" s="211"/>
      <c r="O30" s="211"/>
      <c r="P30" s="211"/>
      <c r="Q30" s="211"/>
      <c r="R30" s="211"/>
      <c r="S30" s="211"/>
    </row>
    <row r="31" spans="1:19">
      <c r="A31" s="12"/>
      <c r="B31" s="12"/>
      <c r="C31" s="67"/>
      <c r="D31" s="68">
        <f>SUMIFS('3) Draw Data'!E:E,'3) Draw Data'!G:G,A31,'3) Draw Data'!H:H,B31)</f>
        <v>0</v>
      </c>
      <c r="E31" s="69">
        <f t="shared" si="1"/>
        <v>0</v>
      </c>
      <c r="F31" s="68">
        <f>SUMIFS('3) Draw Data'!$E:$E,'3) Draw Data'!$G:$G,$A31,'3) Draw Data'!$H:$H,$B31,'3) Draw Data'!$A:$A,F$1)</f>
        <v>0</v>
      </c>
      <c r="G31" s="68">
        <f>SUMIFS('3) Draw Data'!$E:$E,'3) Draw Data'!$G:$G,$A31,'3) Draw Data'!$H:$H,$B31,'3) Draw Data'!$A:$A,G$1)</f>
        <v>0</v>
      </c>
      <c r="H31" s="68">
        <f>SUMIFS('3) Draw Data'!$E:$E,'3) Draw Data'!$G:$G,$A31,'3) Draw Data'!$H:$H,$B31,'3) Draw Data'!$A:$A,H$1)</f>
        <v>0</v>
      </c>
      <c r="I31" s="68">
        <f>SUMIFS('3) Draw Data'!$E:$E,'3) Draw Data'!$G:$G,$A31,'3) Draw Data'!$H:$H,$B31,'3) Draw Data'!$A:$A,I$1)</f>
        <v>0</v>
      </c>
      <c r="K31" s="211"/>
      <c r="L31" s="211"/>
      <c r="M31" s="211"/>
      <c r="N31" s="211"/>
      <c r="O31" s="211"/>
      <c r="P31" s="211"/>
      <c r="Q31" s="211"/>
      <c r="R31" s="211"/>
      <c r="S31" s="211"/>
    </row>
    <row r="32" spans="1:19">
      <c r="A32" s="12"/>
      <c r="B32" s="12"/>
      <c r="C32" s="67"/>
      <c r="D32" s="68">
        <f>SUMIFS('3) Draw Data'!E:E,'3) Draw Data'!G:G,A32,'3) Draw Data'!H:H,B32)</f>
        <v>0</v>
      </c>
      <c r="E32" s="69">
        <f t="shared" si="1"/>
        <v>0</v>
      </c>
      <c r="F32" s="68">
        <f>SUMIFS('3) Draw Data'!$E:$E,'3) Draw Data'!$G:$G,$A32,'3) Draw Data'!$H:$H,$B32,'3) Draw Data'!$A:$A,F$1)</f>
        <v>0</v>
      </c>
      <c r="G32" s="68">
        <f>SUMIFS('3) Draw Data'!$E:$E,'3) Draw Data'!$G:$G,$A32,'3) Draw Data'!$H:$H,$B32,'3) Draw Data'!$A:$A,G$1)</f>
        <v>0</v>
      </c>
      <c r="H32" s="68">
        <f>SUMIFS('3) Draw Data'!$E:$E,'3) Draw Data'!$G:$G,$A32,'3) Draw Data'!$H:$H,$B32,'3) Draw Data'!$A:$A,H$1)</f>
        <v>0</v>
      </c>
      <c r="I32" s="68">
        <f>SUMIFS('3) Draw Data'!$E:$E,'3) Draw Data'!$G:$G,$A32,'3) Draw Data'!$H:$H,$B32,'3) Draw Data'!$A:$A,I$1)</f>
        <v>0</v>
      </c>
      <c r="K32" s="211"/>
      <c r="L32" s="211"/>
      <c r="M32" s="211"/>
      <c r="N32" s="211"/>
      <c r="O32" s="211"/>
      <c r="P32" s="211"/>
      <c r="Q32" s="211"/>
      <c r="R32" s="211"/>
      <c r="S32" s="211"/>
    </row>
    <row r="33" spans="1:19">
      <c r="A33" s="12"/>
      <c r="B33" s="12"/>
      <c r="C33" s="67"/>
      <c r="D33" s="68">
        <f>SUMIFS('3) Draw Data'!E:E,'3) Draw Data'!G:G,A33,'3) Draw Data'!H:H,B33)</f>
        <v>0</v>
      </c>
      <c r="E33" s="69">
        <f t="shared" si="1"/>
        <v>0</v>
      </c>
      <c r="F33" s="68">
        <f>SUMIFS('3) Draw Data'!$E:$E,'3) Draw Data'!$G:$G,$A33,'3) Draw Data'!$H:$H,$B33,'3) Draw Data'!$A:$A,F$1)</f>
        <v>0</v>
      </c>
      <c r="G33" s="68">
        <f>SUMIFS('3) Draw Data'!$E:$E,'3) Draw Data'!$G:$G,$A33,'3) Draw Data'!$H:$H,$B33,'3) Draw Data'!$A:$A,G$1)</f>
        <v>0</v>
      </c>
      <c r="H33" s="68">
        <f>SUMIFS('3) Draw Data'!$E:$E,'3) Draw Data'!$G:$G,$A33,'3) Draw Data'!$H:$H,$B33,'3) Draw Data'!$A:$A,H$1)</f>
        <v>0</v>
      </c>
      <c r="I33" s="68">
        <f>SUMIFS('3) Draw Data'!$E:$E,'3) Draw Data'!$G:$G,$A33,'3) Draw Data'!$H:$H,$B33,'3) Draw Data'!$A:$A,I$1)</f>
        <v>0</v>
      </c>
      <c r="K33" s="211"/>
      <c r="L33" s="211"/>
      <c r="M33" s="211"/>
      <c r="N33" s="211"/>
      <c r="O33" s="211"/>
      <c r="P33" s="211"/>
      <c r="Q33" s="211"/>
      <c r="R33" s="211"/>
      <c r="S33" s="211"/>
    </row>
    <row r="34" spans="1:19">
      <c r="A34" s="12"/>
      <c r="B34" s="12"/>
      <c r="C34" s="67"/>
      <c r="D34" s="68">
        <f>SUMIFS('3) Draw Data'!E:E,'3) Draw Data'!G:G,A34,'3) Draw Data'!H:H,B34)</f>
        <v>0</v>
      </c>
      <c r="E34" s="69">
        <f t="shared" si="1"/>
        <v>0</v>
      </c>
      <c r="F34" s="68">
        <f>SUMIFS('3) Draw Data'!$E:$E,'3) Draw Data'!$G:$G,$A34,'3) Draw Data'!$H:$H,$B34,'3) Draw Data'!$A:$A,F$1)</f>
        <v>0</v>
      </c>
      <c r="G34" s="68">
        <f>SUMIFS('3) Draw Data'!$E:$E,'3) Draw Data'!$G:$G,$A34,'3) Draw Data'!$H:$H,$B34,'3) Draw Data'!$A:$A,G$1)</f>
        <v>0</v>
      </c>
      <c r="H34" s="68">
        <f>SUMIFS('3) Draw Data'!$E:$E,'3) Draw Data'!$G:$G,$A34,'3) Draw Data'!$H:$H,$B34,'3) Draw Data'!$A:$A,H$1)</f>
        <v>0</v>
      </c>
      <c r="I34" s="68">
        <f>SUMIFS('3) Draw Data'!$E:$E,'3) Draw Data'!$G:$G,$A34,'3) Draw Data'!$H:$H,$B34,'3) Draw Data'!$A:$A,I$1)</f>
        <v>0</v>
      </c>
      <c r="K34" s="211"/>
      <c r="L34" s="211"/>
      <c r="M34" s="211"/>
      <c r="N34" s="211"/>
      <c r="O34" s="211"/>
      <c r="P34" s="211"/>
      <c r="Q34" s="211"/>
      <c r="R34" s="211"/>
      <c r="S34" s="211"/>
    </row>
    <row r="35" spans="1:19">
      <c r="A35" s="12"/>
      <c r="B35" s="12"/>
      <c r="C35" s="67"/>
      <c r="D35" s="68">
        <f>SUMIFS('3) Draw Data'!E:E,'3) Draw Data'!G:G,A35,'3) Draw Data'!H:H,B35)</f>
        <v>0</v>
      </c>
      <c r="E35" s="69">
        <f t="shared" si="1"/>
        <v>0</v>
      </c>
      <c r="F35" s="68">
        <f>SUMIFS('3) Draw Data'!$E:$E,'3) Draw Data'!$G:$G,$A35,'3) Draw Data'!$H:$H,$B35,'3) Draw Data'!$A:$A,F$1)</f>
        <v>0</v>
      </c>
      <c r="G35" s="68">
        <f>SUMIFS('3) Draw Data'!$E:$E,'3) Draw Data'!$G:$G,$A35,'3) Draw Data'!$H:$H,$B35,'3) Draw Data'!$A:$A,G$1)</f>
        <v>0</v>
      </c>
      <c r="H35" s="68">
        <f>SUMIFS('3) Draw Data'!$E:$E,'3) Draw Data'!$G:$G,$A35,'3) Draw Data'!$H:$H,$B35,'3) Draw Data'!$A:$A,H$1)</f>
        <v>0</v>
      </c>
      <c r="I35" s="68">
        <f>SUMIFS('3) Draw Data'!$E:$E,'3) Draw Data'!$G:$G,$A35,'3) Draw Data'!$H:$H,$B35,'3) Draw Data'!$A:$A,I$1)</f>
        <v>0</v>
      </c>
      <c r="K35" s="211"/>
      <c r="L35" s="211"/>
      <c r="M35" s="211"/>
      <c r="N35" s="211"/>
      <c r="O35" s="211"/>
      <c r="P35" s="211"/>
      <c r="Q35" s="211"/>
      <c r="R35" s="211"/>
      <c r="S35" s="211"/>
    </row>
    <row r="36" spans="1:19">
      <c r="A36" s="12"/>
      <c r="B36" s="12"/>
      <c r="C36" s="67"/>
      <c r="D36" s="68">
        <f>SUMIFS('3) Draw Data'!E:E,'3) Draw Data'!G:G,A36,'3) Draw Data'!H:H,B36)</f>
        <v>0</v>
      </c>
      <c r="E36" s="69">
        <f t="shared" si="1"/>
        <v>0</v>
      </c>
      <c r="F36" s="68">
        <f>SUMIFS('3) Draw Data'!$E:$E,'3) Draw Data'!$G:$G,$A36,'3) Draw Data'!$H:$H,$B36,'3) Draw Data'!$A:$A,F$1)</f>
        <v>0</v>
      </c>
      <c r="G36" s="68">
        <f>SUMIFS('3) Draw Data'!$E:$E,'3) Draw Data'!$G:$G,$A36,'3) Draw Data'!$H:$H,$B36,'3) Draw Data'!$A:$A,G$1)</f>
        <v>0</v>
      </c>
      <c r="H36" s="68">
        <f>SUMIFS('3) Draw Data'!$E:$E,'3) Draw Data'!$G:$G,$A36,'3) Draw Data'!$H:$H,$B36,'3) Draw Data'!$A:$A,H$1)</f>
        <v>0</v>
      </c>
      <c r="I36" s="68">
        <f>SUMIFS('3) Draw Data'!$E:$E,'3) Draw Data'!$G:$G,$A36,'3) Draw Data'!$H:$H,$B36,'3) Draw Data'!$A:$A,I$1)</f>
        <v>0</v>
      </c>
      <c r="K36" s="211"/>
      <c r="L36" s="211"/>
      <c r="M36" s="211"/>
      <c r="N36" s="211"/>
      <c r="O36" s="211"/>
      <c r="P36" s="211"/>
      <c r="Q36" s="211"/>
      <c r="R36" s="211"/>
      <c r="S36" s="211"/>
    </row>
    <row r="37" spans="1:19">
      <c r="A37" s="12"/>
      <c r="B37" s="12"/>
      <c r="C37" s="67"/>
      <c r="D37" s="68">
        <f>SUMIFS('3) Draw Data'!E:E,'3) Draw Data'!G:G,A37,'3) Draw Data'!H:H,B37)</f>
        <v>0</v>
      </c>
      <c r="E37" s="69">
        <f t="shared" si="1"/>
        <v>0</v>
      </c>
      <c r="F37" s="68">
        <f>SUMIFS('3) Draw Data'!$E:$E,'3) Draw Data'!$G:$G,$A37,'3) Draw Data'!$H:$H,$B37,'3) Draw Data'!$A:$A,F$1)</f>
        <v>0</v>
      </c>
      <c r="G37" s="68">
        <f>SUMIFS('3) Draw Data'!$E:$E,'3) Draw Data'!$G:$G,$A37,'3) Draw Data'!$H:$H,$B37,'3) Draw Data'!$A:$A,G$1)</f>
        <v>0</v>
      </c>
      <c r="H37" s="68">
        <f>SUMIFS('3) Draw Data'!$E:$E,'3) Draw Data'!$G:$G,$A37,'3) Draw Data'!$H:$H,$B37,'3) Draw Data'!$A:$A,H$1)</f>
        <v>0</v>
      </c>
      <c r="I37" s="68">
        <f>SUMIFS('3) Draw Data'!$E:$E,'3) Draw Data'!$G:$G,$A37,'3) Draw Data'!$H:$H,$B37,'3) Draw Data'!$A:$A,I$1)</f>
        <v>0</v>
      </c>
      <c r="K37" s="211"/>
      <c r="L37" s="211"/>
      <c r="M37" s="211"/>
      <c r="N37" s="211"/>
      <c r="O37" s="211"/>
      <c r="P37" s="211"/>
      <c r="Q37" s="211"/>
      <c r="R37" s="211"/>
      <c r="S37" s="211"/>
    </row>
    <row r="38" spans="1:19">
      <c r="A38" s="12"/>
      <c r="B38" s="12"/>
      <c r="C38" s="67"/>
      <c r="D38" s="68">
        <f>SUMIFS('3) Draw Data'!E:E,'3) Draw Data'!G:G,A38,'3) Draw Data'!H:H,B38)</f>
        <v>0</v>
      </c>
      <c r="E38" s="69">
        <f t="shared" si="1"/>
        <v>0</v>
      </c>
      <c r="F38" s="68">
        <f>SUMIFS('3) Draw Data'!$E:$E,'3) Draw Data'!$G:$G,$A38,'3) Draw Data'!$H:$H,$B38,'3) Draw Data'!$A:$A,F$1)</f>
        <v>0</v>
      </c>
      <c r="G38" s="68">
        <f>SUMIFS('3) Draw Data'!$E:$E,'3) Draw Data'!$G:$G,$A38,'3) Draw Data'!$H:$H,$B38,'3) Draw Data'!$A:$A,G$1)</f>
        <v>0</v>
      </c>
      <c r="H38" s="68">
        <f>SUMIFS('3) Draw Data'!$E:$E,'3) Draw Data'!$G:$G,$A38,'3) Draw Data'!$H:$H,$B38,'3) Draw Data'!$A:$A,H$1)</f>
        <v>0</v>
      </c>
      <c r="I38" s="68">
        <f>SUMIFS('3) Draw Data'!$E:$E,'3) Draw Data'!$G:$G,$A38,'3) Draw Data'!$H:$H,$B38,'3) Draw Data'!$A:$A,I$1)</f>
        <v>0</v>
      </c>
      <c r="K38" s="211"/>
      <c r="L38" s="211"/>
      <c r="M38" s="211"/>
      <c r="N38" s="211"/>
      <c r="O38" s="211"/>
      <c r="P38" s="211"/>
      <c r="Q38" s="211"/>
      <c r="R38" s="211"/>
      <c r="S38" s="211"/>
    </row>
    <row r="39" spans="1:19">
      <c r="A39" s="12"/>
      <c r="B39" s="12"/>
      <c r="C39" s="67"/>
      <c r="D39" s="68">
        <f>SUMIFS('3) Draw Data'!E:E,'3) Draw Data'!G:G,A39,'3) Draw Data'!H:H,B39)</f>
        <v>0</v>
      </c>
      <c r="E39" s="69">
        <f t="shared" si="1"/>
        <v>0</v>
      </c>
      <c r="F39" s="68">
        <f>SUMIFS('3) Draw Data'!$E:$E,'3) Draw Data'!$G:$G,$A39,'3) Draw Data'!$H:$H,$B39,'3) Draw Data'!$A:$A,F$1)</f>
        <v>0</v>
      </c>
      <c r="G39" s="68">
        <f>SUMIFS('3) Draw Data'!$E:$E,'3) Draw Data'!$G:$G,$A39,'3) Draw Data'!$H:$H,$B39,'3) Draw Data'!$A:$A,G$1)</f>
        <v>0</v>
      </c>
      <c r="H39" s="68">
        <f>SUMIFS('3) Draw Data'!$E:$E,'3) Draw Data'!$G:$G,$A39,'3) Draw Data'!$H:$H,$B39,'3) Draw Data'!$A:$A,H$1)</f>
        <v>0</v>
      </c>
      <c r="I39" s="68">
        <f>SUMIFS('3) Draw Data'!$E:$E,'3) Draw Data'!$G:$G,$A39,'3) Draw Data'!$H:$H,$B39,'3) Draw Data'!$A:$A,I$1)</f>
        <v>0</v>
      </c>
      <c r="K39" s="211"/>
      <c r="L39" s="211"/>
      <c r="M39" s="211"/>
      <c r="N39" s="211"/>
      <c r="O39" s="211"/>
      <c r="P39" s="211"/>
      <c r="Q39" s="211"/>
      <c r="R39" s="211"/>
      <c r="S39" s="211"/>
    </row>
    <row r="40" spans="1:19">
      <c r="A40" s="12"/>
      <c r="B40" s="12"/>
      <c r="C40" s="67"/>
      <c r="D40" s="68">
        <f>SUMIFS('3) Draw Data'!E:E,'3) Draw Data'!G:G,A40,'3) Draw Data'!H:H,B40)</f>
        <v>0</v>
      </c>
      <c r="E40" s="69">
        <f t="shared" si="1"/>
        <v>0</v>
      </c>
      <c r="F40" s="68">
        <f>SUMIFS('3) Draw Data'!$E:$E,'3) Draw Data'!$G:$G,$A40,'3) Draw Data'!$H:$H,$B40,'3) Draw Data'!$A:$A,F$1)</f>
        <v>0</v>
      </c>
      <c r="G40" s="68">
        <f>SUMIFS('3) Draw Data'!$E:$E,'3) Draw Data'!$G:$G,$A40,'3) Draw Data'!$H:$H,$B40,'3) Draw Data'!$A:$A,G$1)</f>
        <v>0</v>
      </c>
      <c r="H40" s="68">
        <f>SUMIFS('3) Draw Data'!$E:$E,'3) Draw Data'!$G:$G,$A40,'3) Draw Data'!$H:$H,$B40,'3) Draw Data'!$A:$A,H$1)</f>
        <v>0</v>
      </c>
      <c r="I40" s="68">
        <f>SUMIFS('3) Draw Data'!$E:$E,'3) Draw Data'!$G:$G,$A40,'3) Draw Data'!$H:$H,$B40,'3) Draw Data'!$A:$A,I$1)</f>
        <v>0</v>
      </c>
      <c r="K40" s="211"/>
      <c r="L40" s="211"/>
      <c r="M40" s="211"/>
      <c r="N40" s="211"/>
      <c r="O40" s="211"/>
      <c r="P40" s="211"/>
      <c r="Q40" s="211"/>
      <c r="R40" s="211"/>
      <c r="S40" s="211"/>
    </row>
    <row r="41" spans="1:19">
      <c r="A41" s="12"/>
      <c r="B41" s="12"/>
      <c r="C41" s="67"/>
      <c r="D41" s="68">
        <f>SUMIFS('3) Draw Data'!E:E,'3) Draw Data'!G:G,A41,'3) Draw Data'!H:H,B41)</f>
        <v>0</v>
      </c>
      <c r="E41" s="69">
        <f t="shared" si="1"/>
        <v>0</v>
      </c>
      <c r="F41" s="68">
        <f>SUMIFS('3) Draw Data'!$E:$E,'3) Draw Data'!$G:$G,$A41,'3) Draw Data'!$H:$H,$B41,'3) Draw Data'!$A:$A,F$1)</f>
        <v>0</v>
      </c>
      <c r="G41" s="68">
        <f>SUMIFS('3) Draw Data'!$E:$E,'3) Draw Data'!$G:$G,$A41,'3) Draw Data'!$H:$H,$B41,'3) Draw Data'!$A:$A,G$1)</f>
        <v>0</v>
      </c>
      <c r="H41" s="68">
        <f>SUMIFS('3) Draw Data'!$E:$E,'3) Draw Data'!$G:$G,$A41,'3) Draw Data'!$H:$H,$B41,'3) Draw Data'!$A:$A,H$1)</f>
        <v>0</v>
      </c>
      <c r="I41" s="68">
        <f>SUMIFS('3) Draw Data'!$E:$E,'3) Draw Data'!$G:$G,$A41,'3) Draw Data'!$H:$H,$B41,'3) Draw Data'!$A:$A,I$1)</f>
        <v>0</v>
      </c>
      <c r="K41" s="211"/>
      <c r="L41" s="211"/>
      <c r="M41" s="211"/>
      <c r="N41" s="211"/>
      <c r="O41" s="211"/>
      <c r="P41" s="211"/>
      <c r="Q41" s="211"/>
      <c r="R41" s="211"/>
      <c r="S41" s="211"/>
    </row>
    <row r="42" spans="1:19">
      <c r="A42" s="12"/>
      <c r="B42" s="12"/>
      <c r="C42" s="67"/>
      <c r="D42" s="68">
        <f>SUMIFS('3) Draw Data'!E:E,'3) Draw Data'!G:G,A42,'3) Draw Data'!H:H,B42)</f>
        <v>0</v>
      </c>
      <c r="E42" s="69">
        <f t="shared" si="1"/>
        <v>0</v>
      </c>
      <c r="F42" s="68">
        <f>SUMIFS('3) Draw Data'!$E:$E,'3) Draw Data'!$G:$G,$A42,'3) Draw Data'!$H:$H,$B42,'3) Draw Data'!$A:$A,F$1)</f>
        <v>0</v>
      </c>
      <c r="G42" s="68">
        <f>SUMIFS('3) Draw Data'!$E:$E,'3) Draw Data'!$G:$G,$A42,'3) Draw Data'!$H:$H,$B42,'3) Draw Data'!$A:$A,G$1)</f>
        <v>0</v>
      </c>
      <c r="H42" s="68">
        <f>SUMIFS('3) Draw Data'!$E:$E,'3) Draw Data'!$G:$G,$A42,'3) Draw Data'!$H:$H,$B42,'3) Draw Data'!$A:$A,H$1)</f>
        <v>0</v>
      </c>
      <c r="I42" s="68">
        <f>SUMIFS('3) Draw Data'!$E:$E,'3) Draw Data'!$G:$G,$A42,'3) Draw Data'!$H:$H,$B42,'3) Draw Data'!$A:$A,I$1)</f>
        <v>0</v>
      </c>
      <c r="K42" s="211"/>
      <c r="L42" s="211"/>
      <c r="M42" s="211"/>
      <c r="N42" s="211"/>
      <c r="O42" s="211"/>
      <c r="P42" s="211"/>
      <c r="Q42" s="211"/>
      <c r="R42" s="211"/>
      <c r="S42" s="211"/>
    </row>
    <row r="43" spans="1:19">
      <c r="A43" s="12"/>
      <c r="B43" s="12"/>
      <c r="C43" s="67"/>
      <c r="D43" s="68">
        <f>SUMIFS('3) Draw Data'!E:E,'3) Draw Data'!G:G,A43,'3) Draw Data'!H:H,B43)</f>
        <v>0</v>
      </c>
      <c r="E43" s="69">
        <f t="shared" si="1"/>
        <v>0</v>
      </c>
      <c r="F43" s="68">
        <f>SUMIFS('3) Draw Data'!$E:$E,'3) Draw Data'!$G:$G,$A43,'3) Draw Data'!$H:$H,$B43,'3) Draw Data'!$A:$A,F$1)</f>
        <v>0</v>
      </c>
      <c r="G43" s="68">
        <f>SUMIFS('3) Draw Data'!$E:$E,'3) Draw Data'!$G:$G,$A43,'3) Draw Data'!$H:$H,$B43,'3) Draw Data'!$A:$A,G$1)</f>
        <v>0</v>
      </c>
      <c r="H43" s="68">
        <f>SUMIFS('3) Draw Data'!$E:$E,'3) Draw Data'!$G:$G,$A43,'3) Draw Data'!$H:$H,$B43,'3) Draw Data'!$A:$A,H$1)</f>
        <v>0</v>
      </c>
      <c r="I43" s="68">
        <f>SUMIFS('3) Draw Data'!$E:$E,'3) Draw Data'!$G:$G,$A43,'3) Draw Data'!$H:$H,$B43,'3) Draw Data'!$A:$A,I$1)</f>
        <v>0</v>
      </c>
      <c r="K43" s="211"/>
      <c r="L43" s="211"/>
      <c r="M43" s="211"/>
      <c r="N43" s="211"/>
      <c r="O43" s="211"/>
      <c r="P43" s="211"/>
      <c r="Q43" s="211"/>
      <c r="R43" s="211"/>
      <c r="S43" s="211"/>
    </row>
    <row r="44" spans="1:19">
      <c r="A44" s="12"/>
      <c r="B44" s="12"/>
      <c r="C44" s="67"/>
      <c r="D44" s="68">
        <f>SUMIFS('3) Draw Data'!E:E,'3) Draw Data'!G:G,A44,'3) Draw Data'!H:H,B44)</f>
        <v>0</v>
      </c>
      <c r="E44" s="69">
        <f t="shared" si="1"/>
        <v>0</v>
      </c>
      <c r="F44" s="68">
        <f>SUMIFS('3) Draw Data'!$E:$E,'3) Draw Data'!$G:$G,$A44,'3) Draw Data'!$H:$H,$B44,'3) Draw Data'!$A:$A,F$1)</f>
        <v>0</v>
      </c>
      <c r="G44" s="68">
        <f>SUMIFS('3) Draw Data'!$E:$E,'3) Draw Data'!$G:$G,$A44,'3) Draw Data'!$H:$H,$B44,'3) Draw Data'!$A:$A,G$1)</f>
        <v>0</v>
      </c>
      <c r="H44" s="68">
        <f>SUMIFS('3) Draw Data'!$E:$E,'3) Draw Data'!$G:$G,$A44,'3) Draw Data'!$H:$H,$B44,'3) Draw Data'!$A:$A,H$1)</f>
        <v>0</v>
      </c>
      <c r="I44" s="68">
        <f>SUMIFS('3) Draw Data'!$E:$E,'3) Draw Data'!$G:$G,$A44,'3) Draw Data'!$H:$H,$B44,'3) Draw Data'!$A:$A,I$1)</f>
        <v>0</v>
      </c>
      <c r="K44" s="211"/>
      <c r="L44" s="211"/>
      <c r="M44" s="211"/>
      <c r="N44" s="211"/>
      <c r="O44" s="211"/>
      <c r="P44" s="211"/>
      <c r="Q44" s="211"/>
      <c r="R44" s="211"/>
      <c r="S44" s="211"/>
    </row>
    <row r="45" spans="1:19">
      <c r="A45" s="12"/>
      <c r="B45" s="12"/>
      <c r="C45" s="67"/>
      <c r="D45" s="68">
        <f>SUMIFS('3) Draw Data'!E:E,'3) Draw Data'!G:G,A45,'3) Draw Data'!H:H,B45)</f>
        <v>0</v>
      </c>
      <c r="E45" s="69">
        <f t="shared" si="1"/>
        <v>0</v>
      </c>
      <c r="F45" s="68">
        <f>SUMIFS('3) Draw Data'!$E:$E,'3) Draw Data'!$G:$G,$A45,'3) Draw Data'!$H:$H,$B45,'3) Draw Data'!$A:$A,F$1)</f>
        <v>0</v>
      </c>
      <c r="G45" s="68">
        <f>SUMIFS('3) Draw Data'!$E:$E,'3) Draw Data'!$G:$G,$A45,'3) Draw Data'!$H:$H,$B45,'3) Draw Data'!$A:$A,G$1)</f>
        <v>0</v>
      </c>
      <c r="H45" s="68">
        <f>SUMIFS('3) Draw Data'!$E:$E,'3) Draw Data'!$G:$G,$A45,'3) Draw Data'!$H:$H,$B45,'3) Draw Data'!$A:$A,H$1)</f>
        <v>0</v>
      </c>
      <c r="I45" s="68">
        <f>SUMIFS('3) Draw Data'!$E:$E,'3) Draw Data'!$G:$G,$A45,'3) Draw Data'!$H:$H,$B45,'3) Draw Data'!$A:$A,I$1)</f>
        <v>0</v>
      </c>
      <c r="K45" s="211"/>
      <c r="L45" s="211"/>
      <c r="M45" s="211"/>
      <c r="N45" s="211"/>
      <c r="O45" s="211"/>
      <c r="P45" s="211"/>
      <c r="Q45" s="211"/>
      <c r="R45" s="211"/>
      <c r="S45" s="211"/>
    </row>
    <row r="46" spans="1:19">
      <c r="A46" s="12"/>
      <c r="B46" s="12"/>
      <c r="C46" s="67"/>
      <c r="D46" s="68">
        <f>SUMIFS('3) Draw Data'!E:E,'3) Draw Data'!G:G,A46,'3) Draw Data'!H:H,B46)</f>
        <v>0</v>
      </c>
      <c r="E46" s="69">
        <f t="shared" si="1"/>
        <v>0</v>
      </c>
      <c r="F46" s="68">
        <f>SUMIFS('3) Draw Data'!$E:$E,'3) Draw Data'!$G:$G,$A46,'3) Draw Data'!$H:$H,$B46,'3) Draw Data'!$A:$A,F$1)</f>
        <v>0</v>
      </c>
      <c r="G46" s="68">
        <f>SUMIFS('3) Draw Data'!$E:$E,'3) Draw Data'!$G:$G,$A46,'3) Draw Data'!$H:$H,$B46,'3) Draw Data'!$A:$A,G$1)</f>
        <v>0</v>
      </c>
      <c r="H46" s="68">
        <f>SUMIFS('3) Draw Data'!$E:$E,'3) Draw Data'!$G:$G,$A46,'3) Draw Data'!$H:$H,$B46,'3) Draw Data'!$A:$A,H$1)</f>
        <v>0</v>
      </c>
      <c r="I46" s="68">
        <f>SUMIFS('3) Draw Data'!$E:$E,'3) Draw Data'!$G:$G,$A46,'3) Draw Data'!$H:$H,$B46,'3) Draw Data'!$A:$A,I$1)</f>
        <v>0</v>
      </c>
      <c r="K46" s="211"/>
      <c r="L46" s="211"/>
      <c r="M46" s="211"/>
      <c r="N46" s="211"/>
      <c r="O46" s="211"/>
      <c r="P46" s="211"/>
      <c r="Q46" s="211"/>
      <c r="R46" s="211"/>
      <c r="S46" s="211"/>
    </row>
    <row r="47" spans="1:19">
      <c r="A47" s="12"/>
      <c r="B47" s="12"/>
      <c r="C47" s="67"/>
      <c r="D47" s="68">
        <f>SUMIFS('3) Draw Data'!E:E,'3) Draw Data'!G:G,A47,'3) Draw Data'!H:H,B47)</f>
        <v>0</v>
      </c>
      <c r="E47" s="69">
        <f t="shared" si="1"/>
        <v>0</v>
      </c>
      <c r="F47" s="68">
        <f>SUMIFS('3) Draw Data'!$E:$E,'3) Draw Data'!$G:$G,$A47,'3) Draw Data'!$H:$H,$B47,'3) Draw Data'!$A:$A,F$1)</f>
        <v>0</v>
      </c>
      <c r="G47" s="68">
        <f>SUMIFS('3) Draw Data'!$E:$E,'3) Draw Data'!$G:$G,$A47,'3) Draw Data'!$H:$H,$B47,'3) Draw Data'!$A:$A,G$1)</f>
        <v>0</v>
      </c>
      <c r="H47" s="68">
        <f>SUMIFS('3) Draw Data'!$E:$E,'3) Draw Data'!$G:$G,$A47,'3) Draw Data'!$H:$H,$B47,'3) Draw Data'!$A:$A,H$1)</f>
        <v>0</v>
      </c>
      <c r="I47" s="68">
        <f>SUMIFS('3) Draw Data'!$E:$E,'3) Draw Data'!$G:$G,$A47,'3) Draw Data'!$H:$H,$B47,'3) Draw Data'!$A:$A,I$1)</f>
        <v>0</v>
      </c>
      <c r="K47" s="211"/>
      <c r="L47" s="211"/>
      <c r="M47" s="211"/>
      <c r="N47" s="211"/>
      <c r="O47" s="211"/>
      <c r="P47" s="211"/>
      <c r="Q47" s="211"/>
      <c r="R47" s="211"/>
      <c r="S47" s="211"/>
    </row>
    <row r="48" spans="1:19">
      <c r="A48" s="12"/>
      <c r="B48" s="12"/>
      <c r="C48" s="67"/>
      <c r="D48" s="68">
        <f>SUMIFS('3) Draw Data'!E:E,'3) Draw Data'!G:G,A48,'3) Draw Data'!H:H,B48)</f>
        <v>0</v>
      </c>
      <c r="E48" s="69">
        <f t="shared" si="1"/>
        <v>0</v>
      </c>
      <c r="F48" s="68">
        <f>SUMIFS('3) Draw Data'!$E:$E,'3) Draw Data'!$G:$G,$A48,'3) Draw Data'!$H:$H,$B48,'3) Draw Data'!$A:$A,F$1)</f>
        <v>0</v>
      </c>
      <c r="G48" s="68">
        <f>SUMIFS('3) Draw Data'!$E:$E,'3) Draw Data'!$G:$G,$A48,'3) Draw Data'!$H:$H,$B48,'3) Draw Data'!$A:$A,G$1)</f>
        <v>0</v>
      </c>
      <c r="H48" s="68">
        <f>SUMIFS('3) Draw Data'!$E:$E,'3) Draw Data'!$G:$G,$A48,'3) Draw Data'!$H:$H,$B48,'3) Draw Data'!$A:$A,H$1)</f>
        <v>0</v>
      </c>
      <c r="I48" s="68">
        <f>SUMIFS('3) Draw Data'!$E:$E,'3) Draw Data'!$G:$G,$A48,'3) Draw Data'!$H:$H,$B48,'3) Draw Data'!$A:$A,I$1)</f>
        <v>0</v>
      </c>
      <c r="K48" s="211"/>
      <c r="L48" s="211"/>
      <c r="M48" s="211"/>
      <c r="N48" s="211"/>
      <c r="O48" s="211"/>
      <c r="P48" s="211"/>
      <c r="Q48" s="211"/>
      <c r="R48" s="211"/>
      <c r="S48" s="21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55"/>
  <sheetViews>
    <sheetView workbookViewId="0">
      <selection activeCell="E18" sqref="E18"/>
    </sheetView>
  </sheetViews>
  <sheetFormatPr defaultColWidth="8.7109375" defaultRowHeight="12.75"/>
  <cols>
    <col min="1" max="1" width="33.7109375" customWidth="1"/>
    <col min="2" max="2" width="23.7109375" bestFit="1" customWidth="1"/>
    <col min="3" max="3" width="41" customWidth="1"/>
    <col min="4" max="4" width="34.28515625" customWidth="1"/>
    <col min="5" max="5" width="30.42578125" bestFit="1" customWidth="1"/>
    <col min="6" max="6" width="33.42578125" bestFit="1" customWidth="1"/>
    <col min="7" max="7" width="29" bestFit="1" customWidth="1"/>
    <col min="8" max="8" width="26.7109375" bestFit="1" customWidth="1"/>
    <col min="9" max="9" width="7.7109375" customWidth="1"/>
  </cols>
  <sheetData>
    <row r="1" spans="1:10">
      <c r="A1" s="5" t="s">
        <v>41</v>
      </c>
      <c r="B1" s="5" t="s">
        <v>42</v>
      </c>
      <c r="C1" t="s">
        <v>6</v>
      </c>
      <c r="D1" s="5" t="s">
        <v>43</v>
      </c>
      <c r="E1" s="5" t="s">
        <v>44</v>
      </c>
      <c r="F1" s="5" t="s">
        <v>45</v>
      </c>
      <c r="G1" s="5" t="s">
        <v>46</v>
      </c>
      <c r="H1" s="5" t="s">
        <v>47</v>
      </c>
    </row>
    <row r="2" spans="1:10">
      <c r="A2" s="7" t="s">
        <v>11</v>
      </c>
      <c r="B2" t="s">
        <v>0</v>
      </c>
      <c r="C2" t="s">
        <v>7</v>
      </c>
      <c r="D2" t="s">
        <v>14</v>
      </c>
      <c r="E2" t="s">
        <v>17</v>
      </c>
      <c r="F2" t="s">
        <v>21</v>
      </c>
      <c r="G2" t="s">
        <v>22</v>
      </c>
      <c r="H2" t="s">
        <v>28</v>
      </c>
    </row>
    <row r="3" spans="1:10">
      <c r="B3" t="s">
        <v>12</v>
      </c>
      <c r="C3" t="s">
        <v>27</v>
      </c>
      <c r="D3" t="s">
        <v>15</v>
      </c>
      <c r="E3" t="s">
        <v>18</v>
      </c>
      <c r="F3" t="s">
        <v>20</v>
      </c>
      <c r="G3" t="s">
        <v>3</v>
      </c>
      <c r="H3" t="s">
        <v>8</v>
      </c>
    </row>
    <row r="4" spans="1:10">
      <c r="A4" s="5"/>
      <c r="B4" s="7" t="s">
        <v>32</v>
      </c>
      <c r="C4" t="s">
        <v>13</v>
      </c>
      <c r="D4" t="s">
        <v>115</v>
      </c>
      <c r="E4" t="s">
        <v>19</v>
      </c>
      <c r="F4" s="7" t="s">
        <v>34</v>
      </c>
      <c r="G4" t="s">
        <v>23</v>
      </c>
      <c r="H4" s="7" t="s">
        <v>25</v>
      </c>
    </row>
    <row r="5" spans="1:10">
      <c r="A5" s="5"/>
      <c r="C5" t="s">
        <v>1</v>
      </c>
      <c r="D5" t="s">
        <v>116</v>
      </c>
      <c r="E5" t="s">
        <v>20</v>
      </c>
      <c r="G5" s="7" t="s">
        <v>117</v>
      </c>
      <c r="H5" s="7" t="s">
        <v>26</v>
      </c>
    </row>
    <row r="6" spans="1:10" ht="15">
      <c r="A6" s="5"/>
      <c r="C6" s="7" t="s">
        <v>180</v>
      </c>
      <c r="D6" s="147" t="s">
        <v>147</v>
      </c>
      <c r="E6" s="7" t="s">
        <v>33</v>
      </c>
      <c r="G6" t="s">
        <v>24</v>
      </c>
      <c r="H6" s="7" t="s">
        <v>35</v>
      </c>
    </row>
    <row r="7" spans="1:10">
      <c r="A7" s="5"/>
      <c r="C7" s="7" t="s">
        <v>31</v>
      </c>
      <c r="D7" t="s">
        <v>2</v>
      </c>
      <c r="G7" s="7" t="s">
        <v>205</v>
      </c>
    </row>
    <row r="8" spans="1:10">
      <c r="A8" s="5"/>
      <c r="D8" s="7" t="s">
        <v>30</v>
      </c>
      <c r="G8" s="7" t="s">
        <v>206</v>
      </c>
    </row>
    <row r="11" spans="1:10">
      <c r="J11" s="7"/>
    </row>
    <row r="12" spans="1:10">
      <c r="A12" s="5" t="s">
        <v>41</v>
      </c>
      <c r="B12" s="7">
        <v>1</v>
      </c>
      <c r="D12" s="7" t="s">
        <v>104</v>
      </c>
      <c r="E12" t="s">
        <v>91</v>
      </c>
    </row>
    <row r="13" spans="1:10">
      <c r="A13" s="5" t="s">
        <v>11</v>
      </c>
      <c r="B13">
        <v>1</v>
      </c>
      <c r="D13" s="7" t="s">
        <v>105</v>
      </c>
      <c r="E13" t="s">
        <v>89</v>
      </c>
    </row>
    <row r="14" spans="1:10" ht="15">
      <c r="A14" t="s">
        <v>42</v>
      </c>
      <c r="B14">
        <v>2</v>
      </c>
      <c r="D14" s="60" t="s">
        <v>125</v>
      </c>
      <c r="E14" t="s">
        <v>90</v>
      </c>
    </row>
    <row r="15" spans="1:10" ht="15">
      <c r="A15" s="5" t="s">
        <v>0</v>
      </c>
      <c r="B15">
        <v>1</v>
      </c>
      <c r="D15" s="14" t="s">
        <v>81</v>
      </c>
    </row>
    <row r="16" spans="1:10">
      <c r="A16" s="5" t="s">
        <v>12</v>
      </c>
      <c r="B16">
        <v>2</v>
      </c>
      <c r="E16" s="7" t="s">
        <v>70</v>
      </c>
    </row>
    <row r="17" spans="1:5">
      <c r="A17" s="5" t="str">
        <f>B4</f>
        <v>SIOther:</v>
      </c>
      <c r="B17">
        <v>3</v>
      </c>
      <c r="D17" s="7" t="s">
        <v>87</v>
      </c>
      <c r="E17" s="7" t="s">
        <v>63</v>
      </c>
    </row>
    <row r="18" spans="1:5">
      <c r="A18" s="5" t="s">
        <v>6</v>
      </c>
      <c r="B18">
        <v>3</v>
      </c>
      <c r="D18" s="7" t="s">
        <v>88</v>
      </c>
      <c r="E18" s="7" t="s">
        <v>64</v>
      </c>
    </row>
    <row r="19" spans="1:5">
      <c r="A19" s="5" t="s">
        <v>7</v>
      </c>
      <c r="B19">
        <v>1</v>
      </c>
      <c r="D19" s="7" t="s">
        <v>133</v>
      </c>
      <c r="E19" s="7" t="s">
        <v>92</v>
      </c>
    </row>
    <row r="20" spans="1:5">
      <c r="A20" t="s">
        <v>27</v>
      </c>
      <c r="B20">
        <v>2</v>
      </c>
      <c r="E20" s="7" t="s">
        <v>131</v>
      </c>
    </row>
    <row r="21" spans="1:5">
      <c r="A21" t="s">
        <v>13</v>
      </c>
      <c r="B21">
        <v>3</v>
      </c>
      <c r="E21" s="7" t="s">
        <v>74</v>
      </c>
    </row>
    <row r="22" spans="1:5">
      <c r="A22" t="s">
        <v>1</v>
      </c>
      <c r="B22">
        <v>4</v>
      </c>
      <c r="E22" s="7"/>
    </row>
    <row r="23" spans="1:5">
      <c r="A23" t="str">
        <f>C6</f>
        <v>Contingency (Apprvd Chg Orders Only)</v>
      </c>
      <c r="B23">
        <v>5</v>
      </c>
      <c r="D23" s="7" t="s">
        <v>65</v>
      </c>
    </row>
    <row r="24" spans="1:5">
      <c r="A24" t="str">
        <f>C7</f>
        <v>COther:</v>
      </c>
      <c r="B24">
        <v>6</v>
      </c>
      <c r="D24" s="7" t="s">
        <v>71</v>
      </c>
      <c r="E24" s="7" t="s">
        <v>70</v>
      </c>
    </row>
    <row r="25" spans="1:5">
      <c r="A25" t="s">
        <v>43</v>
      </c>
      <c r="B25">
        <v>4</v>
      </c>
      <c r="E25" s="7" t="s">
        <v>63</v>
      </c>
    </row>
    <row r="26" spans="1:5">
      <c r="A26" t="s">
        <v>14</v>
      </c>
      <c r="B26">
        <v>1</v>
      </c>
      <c r="E26" s="7" t="s">
        <v>74</v>
      </c>
    </row>
    <row r="27" spans="1:5">
      <c r="A27" s="7" t="s">
        <v>15</v>
      </c>
      <c r="B27">
        <v>2</v>
      </c>
    </row>
    <row r="28" spans="1:5">
      <c r="A28" t="s">
        <v>115</v>
      </c>
      <c r="B28">
        <v>3</v>
      </c>
    </row>
    <row r="29" spans="1:5">
      <c r="A29" t="s">
        <v>116</v>
      </c>
      <c r="B29">
        <v>4</v>
      </c>
    </row>
    <row r="30" spans="1:5" ht="15">
      <c r="A30" s="147" t="s">
        <v>147</v>
      </c>
      <c r="B30">
        <v>5</v>
      </c>
    </row>
    <row r="31" spans="1:5">
      <c r="A31" t="s">
        <v>2</v>
      </c>
      <c r="B31">
        <v>6</v>
      </c>
    </row>
    <row r="32" spans="1:5">
      <c r="A32" t="str">
        <f>D8</f>
        <v>PFOther:</v>
      </c>
      <c r="B32">
        <v>7</v>
      </c>
    </row>
    <row r="33" spans="1:2">
      <c r="A33" t="s">
        <v>44</v>
      </c>
      <c r="B33">
        <v>5</v>
      </c>
    </row>
    <row r="34" spans="1:2">
      <c r="A34" t="s">
        <v>17</v>
      </c>
      <c r="B34">
        <v>1</v>
      </c>
    </row>
    <row r="35" spans="1:2">
      <c r="A35" t="s">
        <v>18</v>
      </c>
      <c r="B35">
        <v>2</v>
      </c>
    </row>
    <row r="36" spans="1:2">
      <c r="A36" t="s">
        <v>19</v>
      </c>
      <c r="B36">
        <v>3</v>
      </c>
    </row>
    <row r="37" spans="1:2">
      <c r="A37" t="s">
        <v>20</v>
      </c>
      <c r="B37">
        <v>4</v>
      </c>
    </row>
    <row r="38" spans="1:2">
      <c r="A38" t="str">
        <f>E6</f>
        <v>ICOther:</v>
      </c>
      <c r="B38">
        <v>5</v>
      </c>
    </row>
    <row r="39" spans="1:2">
      <c r="A39" s="7" t="s">
        <v>45</v>
      </c>
      <c r="B39">
        <v>6</v>
      </c>
    </row>
    <row r="40" spans="1:2">
      <c r="A40" t="s">
        <v>21</v>
      </c>
      <c r="B40">
        <v>1</v>
      </c>
    </row>
    <row r="41" spans="1:2">
      <c r="A41" t="s">
        <v>20</v>
      </c>
      <c r="B41">
        <v>2</v>
      </c>
    </row>
    <row r="42" spans="1:2">
      <c r="A42" t="str">
        <f>F4</f>
        <v>FFOther:</v>
      </c>
      <c r="B42">
        <v>3</v>
      </c>
    </row>
    <row r="43" spans="1:2">
      <c r="A43" t="s">
        <v>46</v>
      </c>
      <c r="B43">
        <v>7</v>
      </c>
    </row>
    <row r="44" spans="1:2">
      <c r="A44" t="s">
        <v>22</v>
      </c>
      <c r="B44">
        <v>1</v>
      </c>
    </row>
    <row r="45" spans="1:2">
      <c r="A45" t="s">
        <v>3</v>
      </c>
      <c r="B45">
        <v>2</v>
      </c>
    </row>
    <row r="46" spans="1:2">
      <c r="A46" t="s">
        <v>23</v>
      </c>
      <c r="B46">
        <v>3</v>
      </c>
    </row>
    <row r="47" spans="1:2">
      <c r="A47" t="s">
        <v>117</v>
      </c>
      <c r="B47">
        <v>4</v>
      </c>
    </row>
    <row r="48" spans="1:2">
      <c r="A48" t="s">
        <v>24</v>
      </c>
      <c r="B48">
        <v>5</v>
      </c>
    </row>
    <row r="49" spans="1:2">
      <c r="A49" t="str">
        <f>G7</f>
        <v>SC1Other:</v>
      </c>
      <c r="B49">
        <v>6</v>
      </c>
    </row>
    <row r="50" spans="1:2">
      <c r="A50" t="str">
        <f>G8</f>
        <v>SC2Other:</v>
      </c>
      <c r="B50">
        <v>7</v>
      </c>
    </row>
    <row r="51" spans="1:2">
      <c r="A51" t="s">
        <v>47</v>
      </c>
      <c r="B51">
        <v>8</v>
      </c>
    </row>
    <row r="52" spans="1:2">
      <c r="A52" t="s">
        <v>28</v>
      </c>
      <c r="B52">
        <v>1</v>
      </c>
    </row>
    <row r="53" spans="1:2">
      <c r="A53" t="s">
        <v>8</v>
      </c>
      <c r="B53">
        <v>2</v>
      </c>
    </row>
    <row r="54" spans="1:2">
      <c r="A54" t="s">
        <v>29</v>
      </c>
      <c r="B54">
        <v>3</v>
      </c>
    </row>
    <row r="55" spans="1:2">
      <c r="A55" t="str">
        <f>H6</f>
        <v>DROther:</v>
      </c>
      <c r="B55">
        <v>4</v>
      </c>
    </row>
  </sheetData>
  <sheetProtection algorithmName="SHA-512" hashValue="Nfyr4Vx5vxMqZp4d7eMYRv89AsAQwYT4lRnGK+GYFBjm4zAylCiIkaU0kygs+isyYV6PiMvhJVo/Dcn8giqAUQ==" saltValue="IE837dvC4ZQH07ymM6AaCw==" spinCount="100000" sheet="1" objects="1" scenarios="1"/>
  <dataValidations disablePrompts="1" count="1">
    <dataValidation type="list" allowBlank="1" showInputMessage="1" showErrorMessage="1" sqref="D21" xr:uid="{00000000-0002-0000-0700-000000000000}">
      <formula1>$D$17:$D$19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8"/>
  <sheetViews>
    <sheetView workbookViewId="0"/>
  </sheetViews>
  <sheetFormatPr defaultColWidth="8.7109375" defaultRowHeight="12.75"/>
  <sheetData>
    <row r="1" spans="1:3">
      <c r="A1" s="7" t="s">
        <v>122</v>
      </c>
    </row>
    <row r="2" spans="1:3">
      <c r="A2" s="12" t="s">
        <v>41</v>
      </c>
      <c r="B2" s="63" t="s">
        <v>11</v>
      </c>
      <c r="C2" s="67">
        <v>1</v>
      </c>
    </row>
    <row r="3" spans="1:3">
      <c r="A3" s="12" t="s">
        <v>42</v>
      </c>
      <c r="B3" s="63" t="s">
        <v>0</v>
      </c>
      <c r="C3" s="67">
        <v>1</v>
      </c>
    </row>
    <row r="4" spans="1:3">
      <c r="A4" s="12" t="s">
        <v>42</v>
      </c>
      <c r="B4" s="63" t="s">
        <v>12</v>
      </c>
      <c r="C4" s="67">
        <v>1</v>
      </c>
    </row>
    <row r="5" spans="1:3">
      <c r="A5" s="12" t="s">
        <v>42</v>
      </c>
      <c r="B5" s="63" t="s">
        <v>143</v>
      </c>
      <c r="C5" s="67">
        <v>1</v>
      </c>
    </row>
    <row r="6" spans="1:3">
      <c r="A6" s="12" t="s">
        <v>6</v>
      </c>
      <c r="B6" s="13" t="s">
        <v>7</v>
      </c>
      <c r="C6" s="67">
        <v>1</v>
      </c>
    </row>
    <row r="7" spans="1:3">
      <c r="A7" s="12" t="s">
        <v>6</v>
      </c>
      <c r="B7" s="13" t="s">
        <v>27</v>
      </c>
      <c r="C7" s="67">
        <v>1</v>
      </c>
    </row>
    <row r="8" spans="1:3">
      <c r="A8" s="12" t="s">
        <v>6</v>
      </c>
      <c r="B8" s="13" t="s">
        <v>13</v>
      </c>
      <c r="C8" s="67">
        <v>1</v>
      </c>
    </row>
    <row r="9" spans="1:3">
      <c r="A9" s="12" t="s">
        <v>6</v>
      </c>
      <c r="B9" s="63" t="s">
        <v>1</v>
      </c>
      <c r="C9" s="67">
        <v>1</v>
      </c>
    </row>
    <row r="10" spans="1:3">
      <c r="A10" s="12" t="s">
        <v>6</v>
      </c>
      <c r="B10" s="63" t="s">
        <v>137</v>
      </c>
      <c r="C10" s="67">
        <v>1</v>
      </c>
    </row>
    <row r="11" spans="1:3">
      <c r="A11" s="12" t="s">
        <v>6</v>
      </c>
      <c r="B11" s="13" t="s">
        <v>138</v>
      </c>
      <c r="C11" s="67">
        <v>1</v>
      </c>
    </row>
    <row r="12" spans="1:3">
      <c r="A12" s="12" t="s">
        <v>43</v>
      </c>
      <c r="B12" s="63" t="s">
        <v>14</v>
      </c>
      <c r="C12" s="67">
        <v>1</v>
      </c>
    </row>
    <row r="13" spans="1:3">
      <c r="A13" s="12" t="s">
        <v>43</v>
      </c>
      <c r="B13" s="63" t="s">
        <v>15</v>
      </c>
      <c r="C13" s="67">
        <v>1</v>
      </c>
    </row>
    <row r="14" spans="1:3">
      <c r="A14" s="12" t="s">
        <v>43</v>
      </c>
      <c r="B14" s="63" t="s">
        <v>115</v>
      </c>
      <c r="C14" s="67">
        <v>1</v>
      </c>
    </row>
    <row r="15" spans="1:3">
      <c r="A15" s="12" t="s">
        <v>43</v>
      </c>
      <c r="B15" s="13" t="s">
        <v>116</v>
      </c>
      <c r="C15" s="67">
        <v>1</v>
      </c>
    </row>
    <row r="16" spans="1:3">
      <c r="A16" s="12" t="s">
        <v>43</v>
      </c>
      <c r="B16" s="13" t="s">
        <v>16</v>
      </c>
      <c r="C16" s="67">
        <v>1</v>
      </c>
    </row>
    <row r="17" spans="1:3">
      <c r="A17" s="12" t="s">
        <v>43</v>
      </c>
      <c r="B17" s="13" t="s">
        <v>2</v>
      </c>
      <c r="C17" s="67">
        <v>1</v>
      </c>
    </row>
    <row r="18" spans="1:3">
      <c r="A18" s="12" t="s">
        <v>43</v>
      </c>
      <c r="B18" s="13" t="s">
        <v>136</v>
      </c>
      <c r="C18" s="67">
        <v>1</v>
      </c>
    </row>
    <row r="19" spans="1:3">
      <c r="A19" s="12" t="s">
        <v>44</v>
      </c>
      <c r="B19" s="13" t="s">
        <v>17</v>
      </c>
      <c r="C19" s="67">
        <v>1</v>
      </c>
    </row>
    <row r="20" spans="1:3">
      <c r="A20" s="12" t="s">
        <v>44</v>
      </c>
      <c r="B20" s="13" t="s">
        <v>18</v>
      </c>
      <c r="C20" s="67">
        <v>1</v>
      </c>
    </row>
    <row r="21" spans="1:3">
      <c r="A21" s="12" t="s">
        <v>44</v>
      </c>
      <c r="B21" s="13" t="s">
        <v>19</v>
      </c>
      <c r="C21" s="67">
        <v>1</v>
      </c>
    </row>
    <row r="22" spans="1:3">
      <c r="A22" s="12" t="s">
        <v>44</v>
      </c>
      <c r="B22" s="13" t="s">
        <v>20</v>
      </c>
      <c r="C22" s="67">
        <v>1</v>
      </c>
    </row>
    <row r="23" spans="1:3">
      <c r="A23" s="12" t="s">
        <v>44</v>
      </c>
      <c r="B23" s="13" t="s">
        <v>139</v>
      </c>
      <c r="C23" s="67">
        <v>1</v>
      </c>
    </row>
    <row r="24" spans="1:3">
      <c r="A24" s="12" t="s">
        <v>45</v>
      </c>
      <c r="B24" s="13" t="s">
        <v>21</v>
      </c>
      <c r="C24" s="67">
        <v>1</v>
      </c>
    </row>
    <row r="25" spans="1:3">
      <c r="A25" s="12" t="s">
        <v>45</v>
      </c>
      <c r="B25" s="13" t="s">
        <v>20</v>
      </c>
      <c r="C25" s="67">
        <v>1</v>
      </c>
    </row>
    <row r="26" spans="1:3">
      <c r="A26" s="12" t="s">
        <v>45</v>
      </c>
      <c r="B26" s="13" t="s">
        <v>140</v>
      </c>
      <c r="C26" s="67">
        <v>1</v>
      </c>
    </row>
    <row r="27" spans="1:3">
      <c r="A27" s="12" t="s">
        <v>46</v>
      </c>
      <c r="B27" s="13" t="s">
        <v>22</v>
      </c>
      <c r="C27" s="67">
        <v>1</v>
      </c>
    </row>
    <row r="28" spans="1:3">
      <c r="A28" s="12" t="s">
        <v>46</v>
      </c>
      <c r="B28" s="13" t="s">
        <v>3</v>
      </c>
      <c r="C28" s="67">
        <v>1</v>
      </c>
    </row>
    <row r="29" spans="1:3">
      <c r="A29" s="12" t="s">
        <v>46</v>
      </c>
      <c r="B29" s="63" t="s">
        <v>23</v>
      </c>
      <c r="C29" s="67">
        <v>1</v>
      </c>
    </row>
    <row r="30" spans="1:3">
      <c r="A30" s="12" t="s">
        <v>46</v>
      </c>
      <c r="B30" s="13" t="s">
        <v>117</v>
      </c>
      <c r="C30" s="67">
        <v>1</v>
      </c>
    </row>
    <row r="31" spans="1:3">
      <c r="A31" s="12" t="s">
        <v>46</v>
      </c>
      <c r="B31" s="13" t="s">
        <v>24</v>
      </c>
      <c r="C31" s="67">
        <v>1</v>
      </c>
    </row>
    <row r="32" spans="1:3">
      <c r="A32" s="12" t="s">
        <v>46</v>
      </c>
      <c r="B32" s="63" t="s">
        <v>141</v>
      </c>
      <c r="C32" s="67">
        <v>1</v>
      </c>
    </row>
    <row r="33" spans="1:3">
      <c r="A33" s="12" t="s">
        <v>46</v>
      </c>
      <c r="B33" s="63" t="s">
        <v>142</v>
      </c>
      <c r="C33" s="67">
        <v>1</v>
      </c>
    </row>
    <row r="34" spans="1:3">
      <c r="A34" s="12" t="s">
        <v>47</v>
      </c>
      <c r="B34" s="13" t="s">
        <v>28</v>
      </c>
      <c r="C34" s="67">
        <v>1</v>
      </c>
    </row>
    <row r="35" spans="1:3">
      <c r="A35" s="12" t="s">
        <v>47</v>
      </c>
      <c r="B35" s="13" t="s">
        <v>8</v>
      </c>
      <c r="C35" s="67">
        <v>1</v>
      </c>
    </row>
    <row r="36" spans="1:3">
      <c r="A36" s="12" t="s">
        <v>47</v>
      </c>
      <c r="B36" s="13" t="s">
        <v>25</v>
      </c>
      <c r="C36" s="67">
        <v>1</v>
      </c>
    </row>
    <row r="37" spans="1:3">
      <c r="A37" s="12" t="s">
        <v>47</v>
      </c>
      <c r="B37" s="13" t="s">
        <v>26</v>
      </c>
      <c r="C37" s="67">
        <v>1</v>
      </c>
    </row>
    <row r="38" spans="1:3">
      <c r="A38" s="12" t="s">
        <v>47</v>
      </c>
      <c r="B38" s="13" t="s">
        <v>135</v>
      </c>
      <c r="C38" s="67">
        <v>1</v>
      </c>
    </row>
  </sheetData>
  <conditionalFormatting sqref="C2:C38">
    <cfRule type="cellIs" dxfId="0" priority="1" operator="lessThan">
      <formula>0</formula>
    </cfRule>
  </conditionalFormatting>
  <dataValidations count="3">
    <dataValidation type="list" allowBlank="1" showInputMessage="1" showErrorMessage="1" promptTitle="Section" prompt="The selection of this cell will narrow the &quot;Line Item&quot; selection to what is in a given Section." sqref="A2:A38" xr:uid="{622ADDFA-04EC-4BAE-B47B-A5B8485B3C53}">
      <formula1>Sections</formula1>
    </dataValidation>
    <dataValidation type="list" allowBlank="1" showInputMessage="1" showErrorMessage="1" promptTitle="Line Item" prompt="The Budgets tab's cells will automatically populate based on this cell and the draw number." sqref="B2:B3 B32:B38" xr:uid="{A3871A89-8652-4535-A2AE-976E1DB985C2}">
      <formula1>INDIRECT(A2)</formula1>
    </dataValidation>
    <dataValidation type="list" allowBlank="1" showInputMessage="1" showErrorMessage="1" promptTitle="Line Item" prompt="The draw summary cells will automatically populate based on this cell and the draw number." sqref="B4:B31" xr:uid="{4B78AF72-3934-4FE8-9A56-9B1C0260C441}">
      <formula1>INDIRECT(A4)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Introduction</vt:lpstr>
      <vt:lpstr>1) Budget Data</vt:lpstr>
      <vt:lpstr>2) 15-C-Budget Summary</vt:lpstr>
      <vt:lpstr>3) Draw Data</vt:lpstr>
      <vt:lpstr>4) 15-B-Draw Summary</vt:lpstr>
      <vt:lpstr>5) 15-A Draw Request Form</vt:lpstr>
      <vt:lpstr>6) Invoice Check</vt:lpstr>
      <vt:lpstr>Tables</vt:lpstr>
      <vt:lpstr>Blank Sheet</vt:lpstr>
      <vt:lpstr>CONSTRUCTION</vt:lpstr>
      <vt:lpstr>DEVELOPMENT_RESERVES</vt:lpstr>
      <vt:lpstr>FINANCING_FEES_AND_EXPENSES</vt:lpstr>
      <vt:lpstr>INTERIM_COSTS</vt:lpstr>
      <vt:lpstr>'2) 15-C-Budget Summary'!Print_Area</vt:lpstr>
      <vt:lpstr>'4) 15-B-Draw Summary'!Print_Area</vt:lpstr>
      <vt:lpstr>'5) 15-A Draw Request Form'!Print_Area</vt:lpstr>
      <vt:lpstr>Introduction!Print_Area</vt:lpstr>
      <vt:lpstr>'4) 15-B-Draw Summary'!Print_Titles</vt:lpstr>
      <vt:lpstr>PROFESSIONAL_FEES</vt:lpstr>
      <vt:lpstr>PROPERTY_ACQUISITION</vt:lpstr>
      <vt:lpstr>Sections</vt:lpstr>
      <vt:lpstr>SITE_IMPROVEMENTS</vt:lpstr>
      <vt:lpstr>SOFT_COSTS</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fairn</dc:creator>
  <cp:lastModifiedBy>Becraft, Brenda 9171</cp:lastModifiedBy>
  <cp:lastPrinted>2025-04-30T14:56:01Z</cp:lastPrinted>
  <dcterms:created xsi:type="dcterms:W3CDTF">2009-10-07T17:31:08Z</dcterms:created>
  <dcterms:modified xsi:type="dcterms:W3CDTF">2025-09-22T19:13:09Z</dcterms:modified>
</cp:coreProperties>
</file>